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oja\Desktop\Realiz,progr.I kvartal 2016\"/>
    </mc:Choice>
  </mc:AlternateContent>
  <bookViews>
    <workbookView xWindow="0" yWindow="0" windowWidth="20160" windowHeight="9048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3" i="1" l="1"/>
  <c r="C561" i="1" l="1"/>
  <c r="D513" i="1" l="1"/>
  <c r="E483" i="1" l="1"/>
  <c r="I439" i="1" l="1"/>
  <c r="E477" i="1" l="1"/>
  <c r="E474" i="1" l="1"/>
  <c r="D466" i="1" l="1"/>
  <c r="C466" i="1"/>
  <c r="E441" i="1" l="1"/>
  <c r="E392" i="1" l="1"/>
  <c r="E391" i="1"/>
  <c r="E388" i="1"/>
  <c r="E389" i="1"/>
  <c r="E351" i="1"/>
  <c r="E277" i="1"/>
  <c r="E280" i="1"/>
  <c r="E278" i="1"/>
  <c r="E275" i="1"/>
  <c r="E238" i="1"/>
  <c r="E227" i="1"/>
  <c r="E230" i="1"/>
  <c r="E232" i="1"/>
  <c r="E234" i="1"/>
  <c r="E196" i="1"/>
  <c r="E195" i="1"/>
  <c r="E58" i="1"/>
  <c r="D46" i="1"/>
  <c r="E432" i="1" l="1"/>
  <c r="G437" i="1" l="1"/>
  <c r="G438" i="1" s="1"/>
  <c r="E430" i="1"/>
  <c r="E429" i="1"/>
  <c r="E450" i="1" l="1"/>
  <c r="E449" i="1"/>
  <c r="E448" i="1"/>
  <c r="E447" i="1"/>
  <c r="E446" i="1"/>
  <c r="E445" i="1"/>
  <c r="E444" i="1"/>
  <c r="E443" i="1"/>
  <c r="E442" i="1"/>
  <c r="E440" i="1"/>
  <c r="E439" i="1"/>
  <c r="E438" i="1"/>
  <c r="E437" i="1"/>
  <c r="E436" i="1"/>
  <c r="E435" i="1"/>
  <c r="E434" i="1"/>
  <c r="E433" i="1"/>
  <c r="E431" i="1"/>
  <c r="E428" i="1" l="1"/>
  <c r="E427" i="1" l="1"/>
  <c r="C419" i="1" l="1"/>
  <c r="D419" i="1"/>
  <c r="E401" i="1" l="1"/>
  <c r="E400" i="1"/>
  <c r="E399" i="1"/>
  <c r="E398" i="1"/>
  <c r="E397" i="1"/>
  <c r="E396" i="1"/>
  <c r="E395" i="1"/>
  <c r="E394" i="1"/>
  <c r="E393" i="1"/>
  <c r="E390" i="1"/>
  <c r="E387" i="1"/>
  <c r="E386" i="1"/>
  <c r="E385" i="1"/>
  <c r="E384" i="1"/>
  <c r="E383" i="1"/>
  <c r="E382" i="1"/>
  <c r="E381" i="1"/>
  <c r="E380" i="1"/>
  <c r="C372" i="1"/>
  <c r="G390" i="1"/>
  <c r="G391" i="1" s="1"/>
  <c r="G344" i="1"/>
  <c r="D372" i="1" l="1"/>
  <c r="E337" i="1" l="1"/>
  <c r="E335" i="1" l="1"/>
  <c r="G343" i="1" l="1"/>
  <c r="D313" i="1" l="1"/>
  <c r="E284" i="1" l="1"/>
  <c r="E283" i="1" l="1"/>
  <c r="E279" i="1" l="1"/>
  <c r="E274" i="1" l="1"/>
  <c r="E247" i="1" l="1"/>
  <c r="E246" i="1" l="1"/>
  <c r="E245" i="1" l="1"/>
  <c r="D265" i="1" l="1"/>
  <c r="E244" i="1"/>
  <c r="E243" i="1" l="1"/>
  <c r="E242" i="1" l="1"/>
  <c r="E241" i="1" l="1"/>
  <c r="E240" i="1" l="1"/>
  <c r="E239" i="1" l="1"/>
  <c r="E237" i="1" l="1"/>
  <c r="E236" i="1" l="1"/>
  <c r="E235" i="1" l="1"/>
  <c r="E233" i="1" l="1"/>
  <c r="E231" i="1" l="1"/>
  <c r="E229" i="1" l="1"/>
  <c r="E228" i="1" l="1"/>
  <c r="E226" i="1" l="1"/>
  <c r="E213" i="1" l="1"/>
  <c r="E212" i="1"/>
  <c r="E211" i="1" l="1"/>
  <c r="E210" i="1" l="1"/>
  <c r="E209" i="1" l="1"/>
  <c r="E208" i="1" l="1"/>
  <c r="E207" i="1"/>
  <c r="E206" i="1" l="1"/>
  <c r="E205" i="1" l="1"/>
  <c r="E204" i="1" l="1"/>
  <c r="E203" i="1" l="1"/>
  <c r="E202" i="1" l="1"/>
  <c r="E201" i="1" l="1"/>
  <c r="E200" i="1" l="1"/>
  <c r="E199" i="1" l="1"/>
  <c r="E198" i="1" l="1"/>
  <c r="E197" i="1" l="1"/>
  <c r="E164" i="1" l="1"/>
  <c r="D215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C46" i="1"/>
  <c r="E54" i="1"/>
  <c r="E55" i="1"/>
  <c r="E56" i="1"/>
  <c r="E57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C93" i="1"/>
  <c r="D93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G128" i="1"/>
  <c r="E129" i="1"/>
  <c r="E130" i="1"/>
  <c r="E131" i="1"/>
  <c r="E132" i="1"/>
  <c r="E133" i="1"/>
  <c r="E134" i="1"/>
  <c r="E135" i="1"/>
  <c r="E136" i="1"/>
  <c r="E137" i="1"/>
  <c r="E138" i="1"/>
  <c r="E139" i="1"/>
  <c r="C140" i="1"/>
  <c r="D140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C187" i="1"/>
  <c r="G165" i="1" s="1"/>
  <c r="G166" i="1" s="1"/>
  <c r="D187" i="1"/>
  <c r="E194" i="1"/>
  <c r="C215" i="1"/>
  <c r="G200" i="1" s="1"/>
  <c r="G201" i="1" s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C265" i="1"/>
  <c r="G231" i="1" s="1"/>
  <c r="G232" i="1" s="1"/>
  <c r="E276" i="1"/>
  <c r="E281" i="1"/>
  <c r="E282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C313" i="1"/>
  <c r="G282" i="1" s="1"/>
  <c r="G284" i="1" s="1"/>
  <c r="E333" i="1"/>
  <c r="E334" i="1"/>
  <c r="E336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75" i="1"/>
  <c r="E476" i="1"/>
  <c r="E478" i="1"/>
  <c r="E479" i="1"/>
  <c r="E480" i="1"/>
  <c r="E481" i="1"/>
  <c r="E482" i="1"/>
  <c r="E484" i="1"/>
  <c r="E485" i="1"/>
  <c r="E486" i="1"/>
  <c r="E487" i="1"/>
  <c r="E488" i="1"/>
  <c r="E489" i="1"/>
  <c r="E490" i="1"/>
  <c r="E491" i="1"/>
  <c r="E492" i="1"/>
  <c r="E493" i="1"/>
  <c r="E494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G485" i="1"/>
  <c r="G486" i="1" s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D561" i="1"/>
</calcChain>
</file>

<file path=xl/sharedStrings.xml><?xml version="1.0" encoding="utf-8"?>
<sst xmlns="http://schemas.openxmlformats.org/spreadsheetml/2006/main" count="392" uniqueCount="223">
  <si>
    <t>ODELJENJE ZA FINANSIJE</t>
  </si>
  <si>
    <t>JP POSLOVNI PROSTOR ZEMUN</t>
  </si>
  <si>
    <t xml:space="preserve">                        PRIHOD OD PRODAJE I PRUŽANJE USLUGA U KORIST NIVOA OPSTINE</t>
  </si>
  <si>
    <t xml:space="preserve">                                STANJE RAČUNA EVIDENCIONOG RAČUNA</t>
  </si>
  <si>
    <t>DATUM</t>
  </si>
  <si>
    <t>PRILIV</t>
  </si>
  <si>
    <t>RASHOD</t>
  </si>
  <si>
    <t>STANJE</t>
  </si>
  <si>
    <t>UKUPNO</t>
  </si>
  <si>
    <t>PRETHODNO ST.</t>
  </si>
  <si>
    <t xml:space="preserve">* </t>
  </si>
  <si>
    <t>24.02.2015</t>
  </si>
  <si>
    <t xml:space="preserve">                                STANJE  EVIDENCIONOG RAČUNA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</si>
  <si>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</si>
  <si>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</si>
  <si>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</si>
  <si>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</si>
  <si>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</si>
  <si>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</si>
  <si>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</si>
  <si>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</si>
  <si>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</si>
  <si>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</si>
  <si>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04.01.2016</t>
  </si>
  <si>
    <t>08.01.2016</t>
  </si>
  <si>
    <t>05.01.2016</t>
  </si>
  <si>
    <t>11.01.2016</t>
  </si>
  <si>
    <t>12.01.2016</t>
  </si>
  <si>
    <t>13.01.2016</t>
  </si>
  <si>
    <t>14.01.2016</t>
  </si>
  <si>
    <t>15.01.2016</t>
  </si>
  <si>
    <t>18.01.2016</t>
  </si>
  <si>
    <t>19.01.2016</t>
  </si>
  <si>
    <t>20.01.2016</t>
  </si>
  <si>
    <t>22.01.2016</t>
  </si>
  <si>
    <t>21.01.2016</t>
  </si>
  <si>
    <t>25.01.2016</t>
  </si>
  <si>
    <t>26.01.2016</t>
  </si>
  <si>
    <t>27.01.2016</t>
  </si>
  <si>
    <t>28.01.2016</t>
  </si>
  <si>
    <t>29.01.2016</t>
  </si>
  <si>
    <t>06.01.2016</t>
  </si>
  <si>
    <t>01.02.2016</t>
  </si>
  <si>
    <t>02.02.2016</t>
  </si>
  <si>
    <t>03.02.2016</t>
  </si>
  <si>
    <t>04.02.2016</t>
  </si>
  <si>
    <t>05.02.2016</t>
  </si>
  <si>
    <t>08.02.2016</t>
  </si>
  <si>
    <t>09.02.2016</t>
  </si>
  <si>
    <t>10.02.2016</t>
  </si>
  <si>
    <t>11.02.2016</t>
  </si>
  <si>
    <t>12.02.2016</t>
  </si>
  <si>
    <t>17.02.2016</t>
  </si>
  <si>
    <t>18.02.2016</t>
  </si>
  <si>
    <t>22.02.2016</t>
  </si>
  <si>
    <t>19.02.2016</t>
  </si>
  <si>
    <t>25.02.2016</t>
  </si>
  <si>
    <t>26.02.2016</t>
  </si>
  <si>
    <t>29.02.2016</t>
  </si>
  <si>
    <t>01.03.2016</t>
  </si>
  <si>
    <t>02.03.2016</t>
  </si>
  <si>
    <t>03.03.2016</t>
  </si>
  <si>
    <t>04.03.2016</t>
  </si>
  <si>
    <t>07.03.2016</t>
  </si>
  <si>
    <t>08.03.2016</t>
  </si>
  <si>
    <t>09.03.2016</t>
  </si>
  <si>
    <t>10.03.2016</t>
  </si>
  <si>
    <t>11.03.2016</t>
  </si>
  <si>
    <t>14.03.2016</t>
  </si>
  <si>
    <t>15.03.2016</t>
  </si>
  <si>
    <t>16.03.2016</t>
  </si>
  <si>
    <t>17.03.2016</t>
  </si>
  <si>
    <t>18.03.2016</t>
  </si>
  <si>
    <t>21.03.2016</t>
  </si>
  <si>
    <t>22.03.2016</t>
  </si>
  <si>
    <t>23.03.2016</t>
  </si>
  <si>
    <t>24.03.2016</t>
  </si>
  <si>
    <t>25.03.2016</t>
  </si>
  <si>
    <t>28.03.2016</t>
  </si>
  <si>
    <t>29.03.2016</t>
  </si>
  <si>
    <t>30.03.2016</t>
  </si>
  <si>
    <t>31.03.2016</t>
  </si>
  <si>
    <t>23.02.2016</t>
  </si>
  <si>
    <t>ukupna naplata</t>
  </si>
  <si>
    <t>04.04.2016</t>
  </si>
  <si>
    <t>01.04.2016</t>
  </si>
  <si>
    <t>05.04.2016</t>
  </si>
  <si>
    <t>06.04.2016</t>
  </si>
  <si>
    <t>07.04.2016</t>
  </si>
  <si>
    <t>08.04.2016</t>
  </si>
  <si>
    <t>12.04.2016</t>
  </si>
  <si>
    <t>13.04.2016</t>
  </si>
  <si>
    <t>14.04.2016</t>
  </si>
  <si>
    <t>15.04.2016</t>
  </si>
  <si>
    <t>18.04.2016</t>
  </si>
  <si>
    <t>19.04.2016</t>
  </si>
  <si>
    <t>20.04.2016</t>
  </si>
  <si>
    <t>21.04.2016</t>
  </si>
  <si>
    <t>22.04.2016</t>
  </si>
  <si>
    <t>25.04.2016</t>
  </si>
  <si>
    <t>26.04.2016</t>
  </si>
  <si>
    <t>27.04.2016</t>
  </si>
  <si>
    <t>28.04.2016</t>
  </si>
  <si>
    <t>NAPOMENA: Na ovoj račun izvršitelj</t>
  </si>
  <si>
    <t xml:space="preserve">je uplatio zakup u iznosu od </t>
  </si>
  <si>
    <t>973,890.00 dinara</t>
  </si>
  <si>
    <t>pogrešna uplata</t>
  </si>
  <si>
    <t>11.04.2015</t>
  </si>
  <si>
    <t>29.04.2016</t>
  </si>
  <si>
    <t>09.05.2016</t>
  </si>
  <si>
    <t>14.06.2016</t>
  </si>
  <si>
    <t>01.06.2016</t>
  </si>
  <si>
    <t>02.06.2016</t>
  </si>
  <si>
    <t>03.06.2016</t>
  </si>
  <si>
    <t>06.06.2016</t>
  </si>
  <si>
    <t>07.06.2016</t>
  </si>
  <si>
    <t>08.06.2016</t>
  </si>
  <si>
    <t>09.06.2016</t>
  </si>
  <si>
    <t>10.06.2016</t>
  </si>
  <si>
    <t>13.06.2016</t>
  </si>
  <si>
    <t>15.06.2016</t>
  </si>
  <si>
    <t>16.06.2016</t>
  </si>
  <si>
    <t>17.06.2016</t>
  </si>
  <si>
    <t>20.06.2016</t>
  </si>
  <si>
    <t>21.06.2016</t>
  </si>
  <si>
    <t>22.06.2016</t>
  </si>
  <si>
    <t>23.06.2016</t>
  </si>
  <si>
    <t>24.06.2016</t>
  </si>
  <si>
    <t>27.06.2016</t>
  </si>
  <si>
    <t>28.06.2016</t>
  </si>
  <si>
    <t>29.06.2016</t>
  </si>
  <si>
    <t>30.06.2016</t>
  </si>
  <si>
    <t xml:space="preserve"> </t>
  </si>
  <si>
    <t>04.05.2016</t>
  </si>
  <si>
    <t>05.05.2016</t>
  </si>
  <si>
    <t>06.05.2016</t>
  </si>
  <si>
    <t>10.05.2016</t>
  </si>
  <si>
    <t>11.05.2016</t>
  </si>
  <si>
    <t>12.05.2016</t>
  </si>
  <si>
    <t>13.05.2016</t>
  </si>
  <si>
    <t>16.05.2016</t>
  </si>
  <si>
    <t>17.05.2016</t>
  </si>
  <si>
    <t>18.05.2016</t>
  </si>
  <si>
    <t>19.05.2016</t>
  </si>
  <si>
    <t>20.05.2016</t>
  </si>
  <si>
    <t>23.05.2016</t>
  </si>
  <si>
    <t>24.05.2016</t>
  </si>
  <si>
    <t>25.05.2016</t>
  </si>
  <si>
    <t>26.05.2016</t>
  </si>
  <si>
    <t>27.05.2016</t>
  </si>
  <si>
    <t>30.05.2016</t>
  </si>
  <si>
    <t>31.05.2016</t>
  </si>
  <si>
    <t>04.07.2016</t>
  </si>
  <si>
    <t>01.07.2016</t>
  </si>
  <si>
    <t>05.07.2016</t>
  </si>
  <si>
    <t>07.07.2016</t>
  </si>
  <si>
    <t>06.07.2016</t>
  </si>
  <si>
    <t>08.07.2016</t>
  </si>
  <si>
    <t>11.07.2016</t>
  </si>
  <si>
    <t>12.07.2016</t>
  </si>
  <si>
    <t>13.07.2016</t>
  </si>
  <si>
    <t>14.07.2016</t>
  </si>
  <si>
    <t>15.07.2016</t>
  </si>
  <si>
    <t>18.07.2016</t>
  </si>
  <si>
    <t>19.07.2016</t>
  </si>
  <si>
    <t>20.07.2016</t>
  </si>
  <si>
    <t>21.07.2016</t>
  </si>
  <si>
    <t>22.07.2016</t>
  </si>
  <si>
    <t>25.07.2016</t>
  </si>
  <si>
    <t>27.07.2016</t>
  </si>
  <si>
    <t>28.07.2016</t>
  </si>
  <si>
    <t>29.07.2016</t>
  </si>
  <si>
    <t>26.07.2015</t>
  </si>
  <si>
    <t>01.08.2016</t>
  </si>
  <si>
    <t>02.08.2016</t>
  </si>
  <si>
    <t>03.08.2016</t>
  </si>
  <si>
    <t>04.08.2016</t>
  </si>
  <si>
    <t>05.08.2016</t>
  </si>
  <si>
    <t>08.08.2016</t>
  </si>
  <si>
    <t>09.08.2016</t>
  </si>
  <si>
    <t>10.08.2016</t>
  </si>
  <si>
    <t>11.08.2016</t>
  </si>
  <si>
    <t>12.08.2016</t>
  </si>
  <si>
    <t>15.08.2016</t>
  </si>
  <si>
    <t>16.08.2016</t>
  </si>
  <si>
    <t>17.08.2016</t>
  </si>
  <si>
    <t>18.08.2016</t>
  </si>
  <si>
    <t>19.08.2016</t>
  </si>
  <si>
    <t>22.08.2016</t>
  </si>
  <si>
    <t>23.08.2016</t>
  </si>
  <si>
    <t>24.08.2016</t>
  </si>
  <si>
    <t>25.08.2016</t>
  </si>
  <si>
    <t>26.08.2016</t>
  </si>
  <si>
    <t>29.08.2016</t>
  </si>
  <si>
    <t>30.08.2016</t>
  </si>
  <si>
    <t>31.08.2016</t>
  </si>
  <si>
    <t>01.09.2016</t>
  </si>
  <si>
    <t>02.09.2016</t>
  </si>
  <si>
    <t>05.09.2016</t>
  </si>
  <si>
    <t>06.09.2016</t>
  </si>
  <si>
    <t>07.09.2016</t>
  </si>
  <si>
    <t>08.09.2016</t>
  </si>
  <si>
    <t>09.09.2016</t>
  </si>
  <si>
    <t>12.09.2016</t>
  </si>
  <si>
    <t>13.09.2016</t>
  </si>
  <si>
    <t>14.09.2016</t>
  </si>
  <si>
    <t>15.09.2016</t>
  </si>
  <si>
    <t>16.09.2016</t>
  </si>
  <si>
    <t>19.09.2016</t>
  </si>
  <si>
    <t>20.09.2016</t>
  </si>
  <si>
    <t>21.09.2016</t>
  </si>
  <si>
    <t>22.09.2016</t>
  </si>
  <si>
    <t>23.09.2016</t>
  </si>
  <si>
    <t>26.09.2016</t>
  </si>
  <si>
    <t>27.09.2016</t>
  </si>
  <si>
    <t>28.09.2016</t>
  </si>
  <si>
    <t>29.09.2016</t>
  </si>
  <si>
    <t>30.09.2016</t>
  </si>
  <si>
    <t xml:space="preserve">naplaćeno </t>
  </si>
  <si>
    <t xml:space="preserve">januar </t>
  </si>
  <si>
    <t>septemb.</t>
  </si>
  <si>
    <t>septem</t>
  </si>
  <si>
    <t>novemb.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</si>
</sst>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0" fillId="0" borderId="0" xfId="0" applyNumberFormat="1"/>
    <xf numFmtId="4" fontId="0" fillId="0" borderId="4" xfId="0" applyNumberFormat="1" applyBorder="1"/>
    <xf numFmtId="4" fontId="0" fillId="0" borderId="0" xfId="0" applyNumberFormat="1" applyBorder="1"/>
    <xf numFmtId="4" fontId="0" fillId="0" borderId="8" xfId="0" applyNumberFormat="1" applyBorder="1"/>
    <xf numFmtId="4" fontId="0" fillId="0" borderId="2" xfId="0" applyNumberFormat="1" applyBorder="1"/>
    <xf numFmtId="4" fontId="0" fillId="0" borderId="1" xfId="0" applyNumberFormat="1" applyFill="1" applyBorder="1"/>
    <xf numFmtId="4" fontId="1" fillId="0" borderId="1" xfId="0" applyNumberFormat="1" applyFont="1" applyBorder="1"/>
    <xf numFmtId="4" fontId="1" fillId="0" borderId="4" xfId="0" applyNumberFormat="1" applyFont="1" applyBorder="1"/>
    <xf numFmtId="4" fontId="1" fillId="0" borderId="0" xfId="0" applyNumberFormat="1" applyFont="1" applyBorder="1"/>
    <xf numFmtId="4" fontId="1" fillId="0" borderId="8" xfId="0" applyNumberFormat="1" applyFont="1" applyBorder="1"/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10" xfId="0" applyNumberFormat="1" applyFont="1" applyBorder="1"/>
    <xf numFmtId="4" fontId="1" fillId="0" borderId="9" xfId="0" applyNumberFormat="1" applyFont="1" applyBorder="1"/>
    <xf numFmtId="4" fontId="1" fillId="0" borderId="1" xfId="0" applyNumberFormat="1" applyFont="1" applyFill="1" applyBorder="1"/>
    <xf numFmtId="4" fontId="1" fillId="0" borderId="0" xfId="0" applyNumberFormat="1" applyFont="1"/>
    <xf numFmtId="4" fontId="1" fillId="0" borderId="4" xfId="0" applyNumberFormat="1" applyFont="1" applyBorder="1" applyAlignment="1"/>
    <xf numFmtId="4" fontId="1" fillId="0" borderId="0" xfId="0" applyNumberFormat="1" applyFont="1" applyBorder="1" applyAlignment="1"/>
    <xf numFmtId="4" fontId="1" fillId="0" borderId="8" xfId="0" applyNumberFormat="1" applyFont="1" applyBorder="1" applyAlignment="1"/>
    <xf numFmtId="4" fontId="1" fillId="0" borderId="2" xfId="0" applyNumberFormat="1" applyFont="1" applyBorder="1" applyAlignment="1"/>
    <xf numFmtId="4" fontId="1" fillId="0" borderId="1" xfId="0" applyNumberFormat="1" applyFont="1" applyBorder="1" applyAlignment="1"/>
    <xf numFmtId="4" fontId="1" fillId="0" borderId="5" xfId="0" applyNumberFormat="1" applyFont="1" applyBorder="1" applyAlignment="1"/>
    <xf numFmtId="4" fontId="1" fillId="0" borderId="10" xfId="0" applyNumberFormat="1" applyFont="1" applyBorder="1" applyAlignment="1"/>
    <xf numFmtId="4" fontId="1" fillId="0" borderId="9" xfId="0" applyNumberFormat="1" applyFont="1" applyBorder="1" applyAlignment="1"/>
    <xf numFmtId="4" fontId="1" fillId="0" borderId="0" xfId="0" applyNumberFormat="1" applyFont="1" applyAlignment="1"/>
    <xf numFmtId="4" fontId="0" fillId="0" borderId="5" xfId="0" applyNumberFormat="1" applyBorder="1"/>
    <xf numFmtId="4" fontId="0" fillId="0" borderId="10" xfId="0" applyNumberFormat="1" applyBorder="1"/>
    <xf numFmtId="4" fontId="0" fillId="0" borderId="9" xfId="0" applyNumberFormat="1" applyBorder="1"/>
    <xf numFmtId="0" fontId="1" fillId="0" borderId="7" xfId="0" applyFont="1" applyBorder="1"/>
    <xf numFmtId="0" fontId="1" fillId="0" borderId="6" xfId="0" applyFon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1"/>
  <sheetViews>
    <sheetView tabSelected="1" topLeftCell="A463" workbookViewId="0">
      <selection activeCell="P473" sqref="P473"/>
    </sheetView>
  </sheetViews>
  <sheetFormatPr defaultRowHeight="14.4" x14ac:dyDescent="0.3"/>
  <cols>
    <col min="1" max="1" width="9.88671875" customWidth="1"/>
    <col min="2" max="2" width="12.88671875" style="14" customWidth="1"/>
    <col min="3" max="3" width="12.21875" style="14" customWidth="1"/>
    <col min="4" max="4" width="13.109375" style="14" customWidth="1"/>
    <col min="5" max="5" width="12.88671875" style="14" customWidth="1"/>
    <col min="6" max="6" width="7.88671875" style="38" customWidth="1"/>
    <col min="7" max="7" width="13" style="29" customWidth="1"/>
    <col min="8" max="8" width="8.88671875" hidden="1" customWidth="1"/>
    <col min="9" max="11" width="12.44140625" style="14" bestFit="1" customWidth="1"/>
  </cols>
  <sheetData>
    <row r="1" spans="1:9" x14ac:dyDescent="0.3">
      <c r="A1" s="5" t="s">
        <v>0</v>
      </c>
      <c r="B1" s="15"/>
      <c r="C1" s="15"/>
      <c r="D1" s="15"/>
      <c r="E1" s="15"/>
      <c r="F1" s="30"/>
      <c r="G1" s="21"/>
      <c r="H1" s="7"/>
    </row>
    <row r="2" spans="1:9" x14ac:dyDescent="0.3">
      <c r="A2" s="9" t="s">
        <v>1</v>
      </c>
      <c r="B2" s="16"/>
      <c r="C2" s="16"/>
      <c r="D2" s="16"/>
      <c r="E2" s="16"/>
      <c r="F2" s="31"/>
      <c r="G2" s="22"/>
      <c r="H2" s="12"/>
    </row>
    <row r="3" spans="1:9" x14ac:dyDescent="0.3">
      <c r="A3" s="9" t="s">
        <v>2</v>
      </c>
      <c r="B3" s="16"/>
      <c r="C3" s="16"/>
      <c r="D3" s="16"/>
      <c r="E3" s="16"/>
      <c r="F3" s="31"/>
      <c r="G3" s="22"/>
      <c r="H3" s="12"/>
      <c r="I3" s="16"/>
    </row>
    <row r="4" spans="1:9" x14ac:dyDescent="0.3">
      <c r="A4" s="9" t="s">
        <v>3</v>
      </c>
      <c r="B4" s="16"/>
      <c r="C4" s="16"/>
      <c r="D4" s="16"/>
      <c r="E4" s="16"/>
      <c r="F4" s="31"/>
      <c r="G4" s="22"/>
      <c r="H4" s="12"/>
    </row>
    <row r="5" spans="1:9" x14ac:dyDescent="0.3">
      <c r="A5" s="8"/>
      <c r="B5" s="17"/>
      <c r="C5" s="17"/>
      <c r="D5" s="17"/>
      <c r="E5" s="17"/>
      <c r="F5" s="32"/>
      <c r="G5" s="23"/>
      <c r="H5" s="11"/>
    </row>
    <row r="6" spans="1:9" x14ac:dyDescent="0.3">
      <c r="A6" s="3" t="s">
        <v>4</v>
      </c>
      <c r="B6" s="18" t="s">
        <v>9</v>
      </c>
      <c r="C6" s="18" t="s">
        <v>5</v>
      </c>
      <c r="D6" s="18" t="s">
        <v>6</v>
      </c>
      <c r="E6" s="18" t="s">
        <v>7</v>
      </c>
      <c r="F6" s="33"/>
      <c r="G6" s="24"/>
      <c r="H6" s="3"/>
    </row>
    <row r="7" spans="1:9" x14ac:dyDescent="0.3">
      <c r="A7" s="1" t="s">
        <v>23</v>
      </c>
      <c r="B7" s="2"/>
      <c r="C7" s="2">
        <v>245264</v>
      </c>
      <c r="D7" s="2"/>
      <c r="E7" s="2">
        <f>SUM(B7+C7-D7)</f>
        <v>245264</v>
      </c>
      <c r="F7" s="34"/>
      <c r="G7" s="20"/>
      <c r="H7" s="1"/>
    </row>
    <row r="8" spans="1:9" x14ac:dyDescent="0.3">
      <c r="A8" s="1" t="s">
        <v>25</v>
      </c>
      <c r="B8" s="2">
        <v>245264</v>
      </c>
      <c r="C8" s="2">
        <v>234838.14</v>
      </c>
      <c r="D8" s="2">
        <v>1612486.63</v>
      </c>
      <c r="E8" s="2">
        <f>B8+C8-D8</f>
        <v>-1132384.4899999998</v>
      </c>
      <c r="F8" s="34"/>
      <c r="G8" s="20"/>
      <c r="H8" s="1"/>
    </row>
    <row r="9" spans="1:9" x14ac:dyDescent="0.3">
      <c r="A9" s="1" t="s">
        <v>41</v>
      </c>
      <c r="B9" s="2">
        <v>-1132384.49</v>
      </c>
      <c r="C9" s="2">
        <v>182244.39</v>
      </c>
      <c r="D9" s="2"/>
      <c r="E9" s="2">
        <f t="shared" ref="E9:E45" si="0">SUM(B9+C9-D9)</f>
        <v>-950140.1</v>
      </c>
      <c r="F9" s="34"/>
      <c r="G9" s="20"/>
      <c r="H9" s="1"/>
    </row>
    <row r="10" spans="1:9" x14ac:dyDescent="0.3">
      <c r="A10" s="1" t="s">
        <v>24</v>
      </c>
      <c r="B10" s="2">
        <v>-950140.1</v>
      </c>
      <c r="C10" s="2">
        <v>125895.29</v>
      </c>
      <c r="D10" s="2"/>
      <c r="E10" s="2">
        <f t="shared" si="0"/>
        <v>-824244.80999999994</v>
      </c>
      <c r="F10" s="34"/>
      <c r="G10" s="20"/>
      <c r="H10" s="1"/>
    </row>
    <row r="11" spans="1:9" x14ac:dyDescent="0.3">
      <c r="A11" s="1" t="s">
        <v>26</v>
      </c>
      <c r="B11" s="2">
        <v>-824244.81</v>
      </c>
      <c r="C11" s="2">
        <v>594390.54</v>
      </c>
      <c r="D11" s="2">
        <v>198634.78</v>
      </c>
      <c r="E11" s="2">
        <f t="shared" si="0"/>
        <v>-428489.05000000005</v>
      </c>
      <c r="F11" s="34"/>
      <c r="G11" s="20"/>
      <c r="H11" s="1"/>
    </row>
    <row r="12" spans="1:9" x14ac:dyDescent="0.3">
      <c r="A12" s="1" t="s">
        <v>27</v>
      </c>
      <c r="B12" s="2">
        <v>-428489.05</v>
      </c>
      <c r="C12" s="2">
        <v>200000.74</v>
      </c>
      <c r="D12" s="2"/>
      <c r="E12" s="2">
        <f t="shared" si="0"/>
        <v>-228488.31</v>
      </c>
      <c r="F12" s="34"/>
      <c r="G12" s="20"/>
      <c r="H12" s="1"/>
    </row>
    <row r="13" spans="1:9" x14ac:dyDescent="0.3">
      <c r="A13" s="1" t="s">
        <v>28</v>
      </c>
      <c r="B13" s="2">
        <v>-228488.31</v>
      </c>
      <c r="C13" s="2">
        <v>197955.5</v>
      </c>
      <c r="D13" s="2"/>
      <c r="E13" s="2">
        <f t="shared" si="0"/>
        <v>-30532.809999999998</v>
      </c>
      <c r="F13" s="34"/>
      <c r="G13" s="20"/>
      <c r="H13" s="1"/>
    </row>
    <row r="14" spans="1:9" x14ac:dyDescent="0.3">
      <c r="A14" s="1" t="s">
        <v>29</v>
      </c>
      <c r="B14" s="2">
        <v>-30532.81</v>
      </c>
      <c r="C14" s="2">
        <v>217143.53</v>
      </c>
      <c r="D14" s="2">
        <v>0</v>
      </c>
      <c r="E14" s="2">
        <f t="shared" si="0"/>
        <v>186610.72</v>
      </c>
      <c r="F14" s="34"/>
      <c r="G14" s="20"/>
      <c r="H14" s="1"/>
    </row>
    <row r="15" spans="1:9" x14ac:dyDescent="0.3">
      <c r="A15" s="1" t="s">
        <v>30</v>
      </c>
      <c r="B15" s="2">
        <v>186610.72</v>
      </c>
      <c r="C15" s="2">
        <v>267412.18</v>
      </c>
      <c r="D15" s="2">
        <v>56895.01</v>
      </c>
      <c r="E15" s="2">
        <f t="shared" si="0"/>
        <v>397127.89</v>
      </c>
      <c r="F15" s="34"/>
      <c r="G15" s="20"/>
      <c r="H15" s="1"/>
    </row>
    <row r="16" spans="1:9" x14ac:dyDescent="0.3">
      <c r="A16" s="1" t="s">
        <v>31</v>
      </c>
      <c r="B16" s="2">
        <v>397651.89</v>
      </c>
      <c r="C16" s="2">
        <v>346544</v>
      </c>
      <c r="D16" s="2">
        <v>16020</v>
      </c>
      <c r="E16" s="2">
        <f t="shared" si="0"/>
        <v>728175.89</v>
      </c>
      <c r="F16" s="34"/>
      <c r="G16" s="20"/>
      <c r="H16" s="1"/>
    </row>
    <row r="17" spans="1:8" x14ac:dyDescent="0.3">
      <c r="A17" s="1" t="s">
        <v>32</v>
      </c>
      <c r="B17" s="2">
        <v>728175.89</v>
      </c>
      <c r="C17" s="2">
        <v>450425.77</v>
      </c>
      <c r="D17" s="2">
        <v>1300164.58</v>
      </c>
      <c r="E17" s="2">
        <f t="shared" si="0"/>
        <v>-121562.91999999993</v>
      </c>
      <c r="F17" s="34"/>
      <c r="G17" s="20"/>
      <c r="H17" s="1"/>
    </row>
    <row r="18" spans="1:8" x14ac:dyDescent="0.3">
      <c r="A18" s="1" t="s">
        <v>33</v>
      </c>
      <c r="B18" s="2">
        <v>-121562.92</v>
      </c>
      <c r="C18" s="2">
        <v>98628.92</v>
      </c>
      <c r="D18" s="2">
        <v>0</v>
      </c>
      <c r="E18" s="2">
        <f t="shared" si="0"/>
        <v>-22934</v>
      </c>
      <c r="F18" s="34"/>
      <c r="G18" s="20"/>
      <c r="H18" s="1"/>
    </row>
    <row r="19" spans="1:8" x14ac:dyDescent="0.3">
      <c r="A19" s="1" t="s">
        <v>35</v>
      </c>
      <c r="B19" s="2">
        <v>-22934</v>
      </c>
      <c r="C19" s="2">
        <v>120951.28</v>
      </c>
      <c r="D19" s="2"/>
      <c r="E19" s="2">
        <f t="shared" si="0"/>
        <v>98017.279999999999</v>
      </c>
      <c r="F19" s="34"/>
      <c r="G19" s="20"/>
      <c r="H19" s="1"/>
    </row>
    <row r="20" spans="1:8" x14ac:dyDescent="0.3">
      <c r="A20" s="1" t="s">
        <v>34</v>
      </c>
      <c r="B20" s="2">
        <v>98017.279999999999</v>
      </c>
      <c r="C20" s="2">
        <v>203852.61</v>
      </c>
      <c r="D20" s="2">
        <v>0</v>
      </c>
      <c r="E20" s="2">
        <f>B20+C20</f>
        <v>301869.89</v>
      </c>
      <c r="F20" s="34"/>
      <c r="G20" s="20"/>
      <c r="H20" s="1"/>
    </row>
    <row r="21" spans="1:8" x14ac:dyDescent="0.3">
      <c r="A21" s="1" t="s">
        <v>36</v>
      </c>
      <c r="B21" s="2">
        <v>301869.89</v>
      </c>
      <c r="C21" s="2">
        <v>500411.18</v>
      </c>
      <c r="D21" s="2">
        <v>0</v>
      </c>
      <c r="E21" s="2">
        <f t="shared" si="0"/>
        <v>802281.07000000007</v>
      </c>
      <c r="F21" s="34"/>
      <c r="G21" s="20"/>
      <c r="H21" s="1"/>
    </row>
    <row r="22" spans="1:8" x14ac:dyDescent="0.3">
      <c r="A22" s="1" t="s">
        <v>37</v>
      </c>
      <c r="B22" s="2">
        <v>802281.07</v>
      </c>
      <c r="C22" s="2">
        <v>206016</v>
      </c>
      <c r="D22" s="2">
        <v>37300</v>
      </c>
      <c r="E22" s="2">
        <f t="shared" si="0"/>
        <v>970997.07</v>
      </c>
      <c r="F22" s="34"/>
      <c r="G22" s="20"/>
      <c r="H22" s="1"/>
    </row>
    <row r="23" spans="1:8" x14ac:dyDescent="0.3">
      <c r="A23" s="1" t="s">
        <v>38</v>
      </c>
      <c r="B23" s="2">
        <v>970997.07</v>
      </c>
      <c r="C23" s="2">
        <v>149065.24</v>
      </c>
      <c r="D23" s="2"/>
      <c r="E23" s="2">
        <f t="shared" si="0"/>
        <v>1120062.31</v>
      </c>
      <c r="F23" s="34"/>
      <c r="G23" s="20"/>
      <c r="H23" s="1"/>
    </row>
    <row r="24" spans="1:8" x14ac:dyDescent="0.3">
      <c r="A24" s="1" t="s">
        <v>39</v>
      </c>
      <c r="B24" s="2">
        <v>1120062.31</v>
      </c>
      <c r="C24" s="2">
        <v>171406.46</v>
      </c>
      <c r="D24" s="2"/>
      <c r="E24" s="2">
        <f t="shared" si="0"/>
        <v>1291468.77</v>
      </c>
      <c r="F24" s="34"/>
      <c r="G24" s="20"/>
      <c r="H24" s="1"/>
    </row>
    <row r="25" spans="1:8" x14ac:dyDescent="0.3">
      <c r="A25" s="1" t="s">
        <v>40</v>
      </c>
      <c r="B25" s="2">
        <v>1291468.77</v>
      </c>
      <c r="C25" s="2">
        <v>288004.49</v>
      </c>
      <c r="D25" s="2"/>
      <c r="E25" s="2">
        <f t="shared" si="0"/>
        <v>1579473.26</v>
      </c>
      <c r="F25" s="34"/>
      <c r="G25" s="20"/>
      <c r="H25" s="1"/>
    </row>
    <row r="26" spans="1:8" x14ac:dyDescent="0.3">
      <c r="A26" s="1"/>
      <c r="B26" s="2"/>
      <c r="C26" s="2"/>
      <c r="D26" s="2"/>
      <c r="E26" s="2">
        <f t="shared" si="0"/>
        <v>0</v>
      </c>
      <c r="F26" s="34"/>
      <c r="G26" s="20"/>
      <c r="H26" s="1"/>
    </row>
    <row r="27" spans="1:8" x14ac:dyDescent="0.3">
      <c r="A27" s="1"/>
      <c r="B27" s="2"/>
      <c r="C27" s="2"/>
      <c r="D27" s="2"/>
      <c r="E27" s="2">
        <f t="shared" si="0"/>
        <v>0</v>
      </c>
      <c r="F27" s="34"/>
      <c r="G27" s="20"/>
      <c r="H27" s="1"/>
    </row>
    <row r="28" spans="1:8" x14ac:dyDescent="0.3">
      <c r="A28" s="1"/>
      <c r="B28" s="2"/>
      <c r="C28" s="2"/>
      <c r="D28" s="2"/>
      <c r="E28" s="2">
        <f t="shared" si="0"/>
        <v>0</v>
      </c>
      <c r="F28" s="34"/>
      <c r="G28" s="20"/>
      <c r="H28" s="1"/>
    </row>
    <row r="29" spans="1:8" x14ac:dyDescent="0.3">
      <c r="A29" s="1"/>
      <c r="B29" s="2"/>
      <c r="C29" s="2"/>
      <c r="D29" s="2"/>
      <c r="E29" s="2">
        <f t="shared" si="0"/>
        <v>0</v>
      </c>
      <c r="F29" s="34"/>
      <c r="G29" s="20"/>
      <c r="H29" s="1"/>
    </row>
    <row r="30" spans="1:8" x14ac:dyDescent="0.3">
      <c r="A30" s="1"/>
      <c r="B30" s="2"/>
      <c r="C30" s="2"/>
      <c r="D30" s="2"/>
      <c r="E30" s="2">
        <f t="shared" si="0"/>
        <v>0</v>
      </c>
      <c r="F30" s="34"/>
      <c r="G30" s="20"/>
      <c r="H30" s="1"/>
    </row>
    <row r="31" spans="1:8" x14ac:dyDescent="0.3">
      <c r="A31" s="1"/>
      <c r="B31" s="2"/>
      <c r="C31" s="2"/>
      <c r="D31" s="2"/>
      <c r="E31" s="2">
        <f t="shared" si="0"/>
        <v>0</v>
      </c>
      <c r="F31" s="34"/>
      <c r="G31" s="20"/>
      <c r="H31" s="1"/>
    </row>
    <row r="32" spans="1:8" x14ac:dyDescent="0.3">
      <c r="A32" s="1"/>
      <c r="B32" s="2"/>
      <c r="C32" s="2"/>
      <c r="D32" s="2"/>
      <c r="E32" s="2">
        <f t="shared" si="0"/>
        <v>0</v>
      </c>
      <c r="F32" s="34"/>
      <c r="G32" s="20"/>
      <c r="H32" s="1"/>
    </row>
    <row r="33" spans="1:8" x14ac:dyDescent="0.3">
      <c r="A33" s="1"/>
      <c r="B33" s="2"/>
      <c r="C33" s="2"/>
      <c r="D33" s="2"/>
      <c r="E33" s="2">
        <f t="shared" si="0"/>
        <v>0</v>
      </c>
      <c r="F33" s="34"/>
      <c r="G33" s="20"/>
      <c r="H33" s="1"/>
    </row>
    <row r="34" spans="1:8" x14ac:dyDescent="0.3">
      <c r="A34" s="1"/>
      <c r="B34" s="2"/>
      <c r="C34" s="2"/>
      <c r="D34" s="2"/>
      <c r="E34" s="2">
        <f t="shared" si="0"/>
        <v>0</v>
      </c>
      <c r="F34" s="34"/>
      <c r="G34" s="20"/>
      <c r="H34" s="1"/>
    </row>
    <row r="35" spans="1:8" x14ac:dyDescent="0.3">
      <c r="A35" s="1"/>
      <c r="B35" s="2"/>
      <c r="C35" s="2"/>
      <c r="D35" s="2"/>
      <c r="E35" s="2">
        <f t="shared" si="0"/>
        <v>0</v>
      </c>
      <c r="F35" s="34"/>
      <c r="G35" s="20"/>
      <c r="H35" s="1"/>
    </row>
    <row r="36" spans="1:8" x14ac:dyDescent="0.3">
      <c r="A36" s="1"/>
      <c r="B36" s="2"/>
      <c r="C36" s="2"/>
      <c r="D36" s="2"/>
      <c r="E36" s="2">
        <f t="shared" si="0"/>
        <v>0</v>
      </c>
      <c r="F36" s="34"/>
      <c r="G36" s="20"/>
      <c r="H36" s="1"/>
    </row>
    <row r="37" spans="1:8" x14ac:dyDescent="0.3">
      <c r="A37" s="1"/>
      <c r="B37" s="2"/>
      <c r="C37" s="2"/>
      <c r="D37" s="2"/>
      <c r="E37" s="2">
        <f t="shared" si="0"/>
        <v>0</v>
      </c>
      <c r="F37" s="34"/>
      <c r="G37" s="20"/>
      <c r="H37" s="1"/>
    </row>
    <row r="38" spans="1:8" x14ac:dyDescent="0.3">
      <c r="A38" s="1"/>
      <c r="B38" s="2"/>
      <c r="C38" s="2"/>
      <c r="D38" s="2"/>
      <c r="E38" s="2">
        <f t="shared" si="0"/>
        <v>0</v>
      </c>
      <c r="F38" s="34"/>
      <c r="G38" s="20"/>
      <c r="H38" s="1"/>
    </row>
    <row r="39" spans="1:8" x14ac:dyDescent="0.3">
      <c r="A39" s="1"/>
      <c r="B39" s="2"/>
      <c r="C39" s="2"/>
      <c r="D39" s="2"/>
      <c r="E39" s="2">
        <f t="shared" si="0"/>
        <v>0</v>
      </c>
      <c r="F39" s="34"/>
      <c r="G39" s="20"/>
      <c r="H39" s="1"/>
    </row>
    <row r="40" spans="1:8" x14ac:dyDescent="0.3">
      <c r="A40" s="1"/>
      <c r="B40" s="2"/>
      <c r="C40" s="2"/>
      <c r="D40" s="2"/>
      <c r="E40" s="2">
        <f t="shared" si="0"/>
        <v>0</v>
      </c>
      <c r="F40" s="34"/>
      <c r="G40" s="20"/>
      <c r="H40" s="1"/>
    </row>
    <row r="41" spans="1:8" x14ac:dyDescent="0.3">
      <c r="A41" s="1"/>
      <c r="B41" s="2"/>
      <c r="C41" s="2"/>
      <c r="D41" s="2"/>
      <c r="E41" s="2">
        <f t="shared" si="0"/>
        <v>0</v>
      </c>
      <c r="F41" s="34"/>
      <c r="G41" s="20"/>
      <c r="H41" s="1"/>
    </row>
    <row r="42" spans="1:8" x14ac:dyDescent="0.3">
      <c r="A42" s="1"/>
      <c r="B42" s="2"/>
      <c r="C42" s="2"/>
      <c r="D42" s="2"/>
      <c r="E42" s="2">
        <f t="shared" si="0"/>
        <v>0</v>
      </c>
      <c r="F42" s="34"/>
      <c r="G42" s="20"/>
      <c r="H42" s="1"/>
    </row>
    <row r="43" spans="1:8" x14ac:dyDescent="0.3">
      <c r="A43" s="1"/>
      <c r="B43" s="2"/>
      <c r="C43" s="2"/>
      <c r="D43" s="2"/>
      <c r="E43" s="2">
        <f t="shared" si="0"/>
        <v>0</v>
      </c>
      <c r="F43" s="34"/>
      <c r="G43" s="20"/>
      <c r="H43" s="1"/>
    </row>
    <row r="44" spans="1:8" x14ac:dyDescent="0.3">
      <c r="A44" s="1"/>
      <c r="B44" s="2"/>
      <c r="C44" s="2"/>
      <c r="D44" s="2"/>
      <c r="E44" s="2">
        <f t="shared" si="0"/>
        <v>0</v>
      </c>
      <c r="F44" s="34"/>
      <c r="G44" s="20"/>
      <c r="H44" s="1"/>
    </row>
    <row r="45" spans="1:8" x14ac:dyDescent="0.3">
      <c r="A45" s="1"/>
      <c r="B45" s="2"/>
      <c r="C45" s="2"/>
      <c r="D45" s="2"/>
      <c r="E45" s="2">
        <f t="shared" si="0"/>
        <v>0</v>
      </c>
      <c r="F45" s="34"/>
      <c r="G45" s="20"/>
      <c r="H45" s="1"/>
    </row>
    <row r="46" spans="1:8" x14ac:dyDescent="0.3">
      <c r="A46" s="1" t="s">
        <v>8</v>
      </c>
      <c r="B46" s="2"/>
      <c r="C46" s="2">
        <f>C7+C8+C9+C10+C11+C12+C13+C14+C15+C16+C17+C18+C19+C20+C21+C22+C23+C24+C25</f>
        <v>4800450.26</v>
      </c>
      <c r="D46" s="2">
        <f>D22+D17+D16+D15+D11+D8</f>
        <v>3221501</v>
      </c>
      <c r="E46" s="2"/>
      <c r="F46" s="34"/>
      <c r="G46" s="20"/>
      <c r="H46" s="1"/>
    </row>
    <row r="47" spans="1:8" x14ac:dyDescent="0.3">
      <c r="A47" s="5" t="s">
        <v>10</v>
      </c>
      <c r="B47" s="15"/>
      <c r="C47" s="15"/>
      <c r="D47" s="15"/>
      <c r="E47" s="15"/>
      <c r="F47" s="30"/>
      <c r="G47" s="25"/>
      <c r="H47" s="13"/>
    </row>
    <row r="48" spans="1:8" x14ac:dyDescent="0.3">
      <c r="A48" s="9" t="s">
        <v>0</v>
      </c>
      <c r="B48" s="16"/>
      <c r="C48" s="16"/>
      <c r="D48" s="16"/>
      <c r="E48" s="16"/>
      <c r="F48" s="31"/>
      <c r="G48" s="26"/>
    </row>
    <row r="49" spans="1:7" x14ac:dyDescent="0.3">
      <c r="A49" s="9" t="s">
        <v>1</v>
      </c>
      <c r="B49" s="16"/>
      <c r="C49" s="16"/>
      <c r="D49" s="16"/>
      <c r="E49" s="16"/>
      <c r="F49" s="31"/>
      <c r="G49" s="26"/>
    </row>
    <row r="50" spans="1:7" x14ac:dyDescent="0.3">
      <c r="A50" s="9" t="s">
        <v>2</v>
      </c>
      <c r="B50" s="16"/>
      <c r="C50" s="16"/>
      <c r="D50" s="16"/>
      <c r="E50" s="16"/>
      <c r="F50" s="31"/>
      <c r="G50" s="26"/>
    </row>
    <row r="51" spans="1:7" x14ac:dyDescent="0.3">
      <c r="A51" s="8" t="s">
        <v>3</v>
      </c>
      <c r="B51" s="17"/>
      <c r="C51" s="17"/>
      <c r="D51" s="17"/>
      <c r="E51" s="17"/>
      <c r="F51" s="32"/>
      <c r="G51" s="27"/>
    </row>
    <row r="52" spans="1:7" x14ac:dyDescent="0.3">
      <c r="A52" s="1"/>
      <c r="B52" s="2"/>
      <c r="C52" s="2"/>
      <c r="D52" s="2"/>
      <c r="E52" s="2"/>
      <c r="F52" s="34"/>
      <c r="G52" s="20"/>
    </row>
    <row r="53" spans="1:7" x14ac:dyDescent="0.3">
      <c r="A53" s="1" t="s">
        <v>4</v>
      </c>
      <c r="B53" s="2" t="s">
        <v>9</v>
      </c>
      <c r="C53" s="2" t="s">
        <v>5</v>
      </c>
      <c r="D53" s="2" t="s">
        <v>6</v>
      </c>
      <c r="E53" s="2" t="s">
        <v>7</v>
      </c>
      <c r="F53" s="34"/>
      <c r="G53" s="20"/>
    </row>
    <row r="54" spans="1:7" x14ac:dyDescent="0.3">
      <c r="A54" s="1" t="s">
        <v>42</v>
      </c>
      <c r="B54" s="2">
        <v>1579473.26</v>
      </c>
      <c r="C54" s="2">
        <v>820057.07</v>
      </c>
      <c r="D54" s="2">
        <v>0</v>
      </c>
      <c r="E54" s="2">
        <f>SUM(B54+C54-D54)</f>
        <v>2399530.33</v>
      </c>
      <c r="F54" s="34"/>
      <c r="G54" s="20"/>
    </row>
    <row r="55" spans="1:7" x14ac:dyDescent="0.3">
      <c r="A55" s="1" t="s">
        <v>43</v>
      </c>
      <c r="B55" s="2">
        <v>2399530.33</v>
      </c>
      <c r="C55" s="2">
        <v>347778.88</v>
      </c>
      <c r="D55" s="2">
        <v>94547</v>
      </c>
      <c r="E55" s="2">
        <f>B55+C55-D55</f>
        <v>2652762.21</v>
      </c>
      <c r="F55" s="34"/>
      <c r="G55" s="20"/>
    </row>
    <row r="56" spans="1:7" x14ac:dyDescent="0.3">
      <c r="A56" s="1" t="s">
        <v>44</v>
      </c>
      <c r="B56" s="2">
        <v>2652762.21</v>
      </c>
      <c r="C56" s="2">
        <v>220793.19</v>
      </c>
      <c r="D56" s="2">
        <v>1811877.3</v>
      </c>
      <c r="E56" s="2">
        <f>B56+C56-D56</f>
        <v>1061678.0999999999</v>
      </c>
      <c r="F56" s="34"/>
      <c r="G56" s="20"/>
    </row>
    <row r="57" spans="1:7" x14ac:dyDescent="0.3">
      <c r="A57" s="1" t="s">
        <v>45</v>
      </c>
      <c r="B57" s="2">
        <v>1061678.1000000001</v>
      </c>
      <c r="C57" s="2">
        <v>413042.6</v>
      </c>
      <c r="D57" s="2">
        <v>0</v>
      </c>
      <c r="E57" s="2">
        <f>B57+C57-D57</f>
        <v>1474720.7000000002</v>
      </c>
      <c r="F57" s="34"/>
      <c r="G57" s="20"/>
    </row>
    <row r="58" spans="1:7" x14ac:dyDescent="0.3">
      <c r="A58" s="1" t="s">
        <v>46</v>
      </c>
      <c r="B58" s="2">
        <v>1474720.7</v>
      </c>
      <c r="C58" s="2">
        <v>422884.7</v>
      </c>
      <c r="D58" s="2">
        <v>100056.83</v>
      </c>
      <c r="E58" s="2">
        <f>B58+C58-D58</f>
        <v>1797548.5699999998</v>
      </c>
      <c r="F58" s="34"/>
      <c r="G58" s="20"/>
    </row>
    <row r="59" spans="1:7" x14ac:dyDescent="0.3">
      <c r="A59" s="1" t="s">
        <v>47</v>
      </c>
      <c r="B59" s="2">
        <v>1797548.57</v>
      </c>
      <c r="C59" s="2">
        <v>791632.19</v>
      </c>
      <c r="D59" s="2">
        <v>0</v>
      </c>
      <c r="E59" s="2">
        <f>B59+C59</f>
        <v>2589180.7599999998</v>
      </c>
      <c r="F59" s="34"/>
      <c r="G59" s="20"/>
    </row>
    <row r="60" spans="1:7" x14ac:dyDescent="0.3">
      <c r="A60" s="1" t="s">
        <v>48</v>
      </c>
      <c r="B60" s="2">
        <v>2589180.7599999998</v>
      </c>
      <c r="C60" s="2">
        <v>247452.52</v>
      </c>
      <c r="D60" s="2">
        <v>0</v>
      </c>
      <c r="E60" s="2">
        <f>B60+C60-D60</f>
        <v>2836633.28</v>
      </c>
      <c r="F60" s="34"/>
      <c r="G60" s="20"/>
    </row>
    <row r="61" spans="1:7" x14ac:dyDescent="0.3">
      <c r="A61" s="1" t="s">
        <v>49</v>
      </c>
      <c r="B61" s="2">
        <v>2836633.28</v>
      </c>
      <c r="C61" s="2">
        <v>165240.64000000001</v>
      </c>
      <c r="D61" s="2">
        <v>0</v>
      </c>
      <c r="E61" s="2">
        <f>B61+C61-D61</f>
        <v>3001873.92</v>
      </c>
      <c r="F61" s="34"/>
      <c r="G61" s="20"/>
    </row>
    <row r="62" spans="1:7" x14ac:dyDescent="0.3">
      <c r="A62" s="1" t="s">
        <v>50</v>
      </c>
      <c r="B62" s="2">
        <v>2961349.92</v>
      </c>
      <c r="C62" s="2">
        <v>118757.52</v>
      </c>
      <c r="D62" s="2">
        <v>380767.4</v>
      </c>
      <c r="E62" s="2">
        <f t="shared" ref="E62:E72" si="1">B62+C62-D62</f>
        <v>2699340.04</v>
      </c>
      <c r="F62" s="34"/>
      <c r="G62" s="20"/>
    </row>
    <row r="63" spans="1:7" x14ac:dyDescent="0.3">
      <c r="A63" s="1" t="s">
        <v>51</v>
      </c>
      <c r="B63" s="2">
        <v>2699340.04</v>
      </c>
      <c r="C63" s="2">
        <v>247968.12</v>
      </c>
      <c r="D63" s="2">
        <v>0</v>
      </c>
      <c r="E63" s="2">
        <f t="shared" si="1"/>
        <v>2947308.16</v>
      </c>
      <c r="F63" s="34"/>
      <c r="G63" s="20"/>
    </row>
    <row r="64" spans="1:7" x14ac:dyDescent="0.3">
      <c r="A64" s="1" t="s">
        <v>52</v>
      </c>
      <c r="B64" s="2">
        <v>2947308.16</v>
      </c>
      <c r="C64" s="2">
        <v>711645.51</v>
      </c>
      <c r="D64" s="2"/>
      <c r="E64" s="2">
        <f>B64+C64-D64</f>
        <v>3658953.67</v>
      </c>
      <c r="F64" s="34"/>
      <c r="G64" s="20"/>
    </row>
    <row r="65" spans="1:7" x14ac:dyDescent="0.3">
      <c r="A65" s="1" t="s">
        <v>53</v>
      </c>
      <c r="B65" s="2">
        <v>3658953.67</v>
      </c>
      <c r="C65" s="2">
        <v>325774.02</v>
      </c>
      <c r="D65" s="2">
        <v>1337092.0900000001</v>
      </c>
      <c r="E65" s="2">
        <f t="shared" si="1"/>
        <v>2647635.5999999996</v>
      </c>
      <c r="F65" s="34"/>
      <c r="G65" s="20"/>
    </row>
    <row r="66" spans="1:7" x14ac:dyDescent="0.3">
      <c r="A66" s="1" t="s">
        <v>55</v>
      </c>
      <c r="B66" s="2">
        <v>2647635.6</v>
      </c>
      <c r="C66" s="2">
        <v>399174.11</v>
      </c>
      <c r="D66" s="2">
        <v>94300.42</v>
      </c>
      <c r="E66" s="2">
        <f t="shared" si="1"/>
        <v>2952509.29</v>
      </c>
      <c r="F66" s="34"/>
      <c r="G66" s="20"/>
    </row>
    <row r="67" spans="1:7" x14ac:dyDescent="0.3">
      <c r="A67" s="1" t="s">
        <v>54</v>
      </c>
      <c r="B67" s="2">
        <v>2952509.29</v>
      </c>
      <c r="C67" s="2">
        <v>657834.09</v>
      </c>
      <c r="D67" s="2">
        <v>0</v>
      </c>
      <c r="E67" s="2">
        <f t="shared" si="1"/>
        <v>3610343.38</v>
      </c>
      <c r="F67" s="34"/>
      <c r="G67" s="20"/>
    </row>
    <row r="68" spans="1:7" x14ac:dyDescent="0.3">
      <c r="A68" s="1" t="s">
        <v>82</v>
      </c>
      <c r="B68" s="2">
        <v>3610343.38</v>
      </c>
      <c r="C68" s="2">
        <v>458333.77</v>
      </c>
      <c r="D68" s="2">
        <v>47069.760000000002</v>
      </c>
      <c r="E68" s="2">
        <f t="shared" si="1"/>
        <v>4021607.39</v>
      </c>
      <c r="F68" s="34"/>
      <c r="G68" s="20"/>
    </row>
    <row r="69" spans="1:7" x14ac:dyDescent="0.3">
      <c r="A69" s="1" t="s">
        <v>11</v>
      </c>
      <c r="B69" s="2">
        <v>4021607.39</v>
      </c>
      <c r="C69" s="2">
        <v>244791.14</v>
      </c>
      <c r="D69" s="2">
        <v>691237.5</v>
      </c>
      <c r="E69" s="2">
        <f t="shared" si="1"/>
        <v>3575161.0300000003</v>
      </c>
      <c r="F69" s="34"/>
      <c r="G69" s="20"/>
    </row>
    <row r="70" spans="1:7" x14ac:dyDescent="0.3">
      <c r="A70" s="1" t="s">
        <v>56</v>
      </c>
      <c r="B70" s="2">
        <v>3575161.03</v>
      </c>
      <c r="C70" s="2">
        <v>149606</v>
      </c>
      <c r="D70" s="2">
        <v>0</v>
      </c>
      <c r="E70" s="2">
        <f t="shared" si="1"/>
        <v>3724767.03</v>
      </c>
      <c r="F70" s="34"/>
      <c r="G70" s="20"/>
    </row>
    <row r="71" spans="1:7" x14ac:dyDescent="0.3">
      <c r="A71" s="1" t="s">
        <v>57</v>
      </c>
      <c r="B71" s="2">
        <v>3724161.03</v>
      </c>
      <c r="C71" s="2">
        <v>296113.12</v>
      </c>
      <c r="D71" s="2">
        <v>90720</v>
      </c>
      <c r="E71" s="2">
        <f t="shared" si="1"/>
        <v>3929554.15</v>
      </c>
      <c r="F71" s="34"/>
      <c r="G71" s="20"/>
    </row>
    <row r="72" spans="1:7" x14ac:dyDescent="0.3">
      <c r="A72" s="1" t="s">
        <v>58</v>
      </c>
      <c r="B72" s="2">
        <v>3929554.15</v>
      </c>
      <c r="C72" s="2">
        <v>751624.83</v>
      </c>
      <c r="D72" s="2">
        <v>0</v>
      </c>
      <c r="E72" s="2">
        <f t="shared" si="1"/>
        <v>4681178.9799999995</v>
      </c>
      <c r="F72" s="34"/>
      <c r="G72" s="20"/>
    </row>
    <row r="73" spans="1:7" x14ac:dyDescent="0.3">
      <c r="A73" s="1"/>
      <c r="B73" s="2"/>
      <c r="C73" s="2"/>
      <c r="D73" s="2"/>
      <c r="E73" s="2">
        <v>0</v>
      </c>
      <c r="F73" s="34"/>
      <c r="G73" s="20"/>
    </row>
    <row r="74" spans="1:7" x14ac:dyDescent="0.3">
      <c r="A74" s="1"/>
      <c r="B74" s="2"/>
      <c r="C74" s="2"/>
      <c r="D74" s="2"/>
      <c r="E74" s="2">
        <v>0</v>
      </c>
      <c r="F74" s="34"/>
      <c r="G74" s="20"/>
    </row>
    <row r="75" spans="1:7" x14ac:dyDescent="0.3">
      <c r="A75" s="1"/>
      <c r="B75" s="2"/>
      <c r="C75" s="2"/>
      <c r="D75" s="2"/>
      <c r="E75" s="2">
        <v>0</v>
      </c>
      <c r="F75" s="34"/>
      <c r="G75" s="20"/>
    </row>
    <row r="76" spans="1:7" x14ac:dyDescent="0.3">
      <c r="A76" s="1"/>
      <c r="B76" s="2"/>
      <c r="C76" s="2"/>
      <c r="D76" s="2"/>
      <c r="E76" s="2"/>
      <c r="F76" s="34"/>
      <c r="G76" s="20"/>
    </row>
    <row r="77" spans="1:7" x14ac:dyDescent="0.3">
      <c r="A77" s="1"/>
      <c r="B77" s="2"/>
      <c r="C77" s="2"/>
      <c r="D77" s="2"/>
      <c r="E77" s="2">
        <f t="shared" ref="E77:E92" si="2">SUM(B77+C77-D77)</f>
        <v>0</v>
      </c>
      <c r="F77" s="34"/>
      <c r="G77" s="20"/>
    </row>
    <row r="78" spans="1:7" x14ac:dyDescent="0.3">
      <c r="A78" s="1"/>
      <c r="B78" s="2"/>
      <c r="C78" s="2"/>
      <c r="D78" s="2"/>
      <c r="E78" s="2">
        <f t="shared" si="2"/>
        <v>0</v>
      </c>
      <c r="F78" s="34"/>
      <c r="G78" s="20"/>
    </row>
    <row r="79" spans="1:7" x14ac:dyDescent="0.3">
      <c r="A79" s="1"/>
      <c r="B79" s="2"/>
      <c r="C79" s="2"/>
      <c r="D79" s="2"/>
      <c r="E79" s="2">
        <f t="shared" si="2"/>
        <v>0</v>
      </c>
      <c r="F79" s="34"/>
      <c r="G79" s="20"/>
    </row>
    <row r="80" spans="1:7" x14ac:dyDescent="0.3">
      <c r="A80" s="1"/>
      <c r="B80" s="2"/>
      <c r="C80" s="2"/>
      <c r="D80" s="2"/>
      <c r="E80" s="2">
        <f t="shared" si="2"/>
        <v>0</v>
      </c>
      <c r="F80" s="34"/>
      <c r="G80" s="20"/>
    </row>
    <row r="81" spans="1:7" x14ac:dyDescent="0.3">
      <c r="A81" s="1"/>
      <c r="B81" s="2"/>
      <c r="C81" s="2"/>
      <c r="D81" s="2"/>
      <c r="E81" s="2">
        <f t="shared" si="2"/>
        <v>0</v>
      </c>
      <c r="F81" s="34"/>
      <c r="G81" s="20"/>
    </row>
    <row r="82" spans="1:7" x14ac:dyDescent="0.3">
      <c r="A82" s="1"/>
      <c r="B82" s="2"/>
      <c r="C82" s="2"/>
      <c r="D82" s="2"/>
      <c r="E82" s="2">
        <f t="shared" si="2"/>
        <v>0</v>
      </c>
      <c r="F82" s="34"/>
      <c r="G82" s="20"/>
    </row>
    <row r="83" spans="1:7" x14ac:dyDescent="0.3">
      <c r="A83" s="1"/>
      <c r="B83" s="2"/>
      <c r="C83" s="2"/>
      <c r="D83" s="2"/>
      <c r="E83" s="2">
        <f t="shared" si="2"/>
        <v>0</v>
      </c>
      <c r="F83" s="34"/>
      <c r="G83" s="20"/>
    </row>
    <row r="84" spans="1:7" x14ac:dyDescent="0.3">
      <c r="A84" s="1"/>
      <c r="B84" s="2"/>
      <c r="C84" s="2"/>
      <c r="D84" s="2"/>
      <c r="E84" s="2">
        <f t="shared" si="2"/>
        <v>0</v>
      </c>
      <c r="F84" s="34"/>
      <c r="G84" s="20"/>
    </row>
    <row r="85" spans="1:7" x14ac:dyDescent="0.3">
      <c r="A85" s="1"/>
      <c r="B85" s="2"/>
      <c r="C85" s="2"/>
      <c r="D85" s="2"/>
      <c r="E85" s="2">
        <f t="shared" si="2"/>
        <v>0</v>
      </c>
      <c r="F85" s="34"/>
      <c r="G85" s="20"/>
    </row>
    <row r="86" spans="1:7" x14ac:dyDescent="0.3">
      <c r="A86" s="1"/>
      <c r="B86" s="2"/>
      <c r="C86" s="2"/>
      <c r="D86" s="2"/>
      <c r="E86" s="2">
        <f t="shared" si="2"/>
        <v>0</v>
      </c>
      <c r="F86" s="34"/>
      <c r="G86" s="20"/>
    </row>
    <row r="87" spans="1:7" x14ac:dyDescent="0.3">
      <c r="A87" s="1"/>
      <c r="B87" s="2"/>
      <c r="C87" s="2"/>
      <c r="D87" s="2"/>
      <c r="E87" s="2">
        <f t="shared" si="2"/>
        <v>0</v>
      </c>
      <c r="F87" s="34"/>
      <c r="G87" s="20"/>
    </row>
    <row r="88" spans="1:7" x14ac:dyDescent="0.3">
      <c r="A88" s="1"/>
      <c r="B88" s="2"/>
      <c r="C88" s="2"/>
      <c r="D88" s="2"/>
      <c r="E88" s="2">
        <f t="shared" si="2"/>
        <v>0</v>
      </c>
      <c r="F88" s="34"/>
      <c r="G88" s="20"/>
    </row>
    <row r="89" spans="1:7" x14ac:dyDescent="0.3">
      <c r="A89" s="1"/>
      <c r="B89" s="2"/>
      <c r="C89" s="2"/>
      <c r="D89" s="2"/>
      <c r="E89" s="2">
        <f t="shared" si="2"/>
        <v>0</v>
      </c>
      <c r="F89" s="34"/>
      <c r="G89" s="20" t="s">
        <v>83</v>
      </c>
    </row>
    <row r="90" spans="1:7" x14ac:dyDescent="0.3">
      <c r="A90" s="1"/>
      <c r="B90" s="2"/>
      <c r="C90" s="2"/>
      <c r="D90" s="2"/>
      <c r="E90" s="2">
        <f t="shared" si="2"/>
        <v>0</v>
      </c>
      <c r="F90" s="34"/>
      <c r="G90" s="20"/>
    </row>
    <row r="91" spans="1:7" x14ac:dyDescent="0.3">
      <c r="A91" s="1"/>
      <c r="B91" s="2"/>
      <c r="C91" s="2"/>
      <c r="D91" s="2"/>
      <c r="E91" s="2">
        <f t="shared" si="2"/>
        <v>0</v>
      </c>
      <c r="F91" s="34"/>
      <c r="G91" s="20" t="s">
        <v>13</v>
      </c>
    </row>
    <row r="92" spans="1:7" x14ac:dyDescent="0.3">
      <c r="A92" s="1"/>
      <c r="B92" s="2"/>
      <c r="C92" s="2"/>
      <c r="D92" s="2"/>
      <c r="E92" s="2">
        <f t="shared" si="2"/>
        <v>0</v>
      </c>
      <c r="F92" s="34"/>
      <c r="G92" s="20" t="s">
        <v>14</v>
      </c>
    </row>
    <row r="93" spans="1:7" x14ac:dyDescent="0.3">
      <c r="A93" s="1" t="s">
        <v>8</v>
      </c>
      <c r="B93" s="2"/>
      <c r="C93" s="2">
        <f>C54+C55+C56+C57+C58+C59+C60+C61+C62+C63+C64+C65+C66+C67+C68+C69+C70+C71+C72</f>
        <v>7790504.0200000014</v>
      </c>
      <c r="D93" s="2">
        <f>D55+D56+D58+D62+D63+D65+D66+D68+D69+D71</f>
        <v>4647668.3</v>
      </c>
      <c r="E93" s="2"/>
      <c r="F93" s="34"/>
      <c r="G93" s="20"/>
    </row>
    <row r="94" spans="1:7" x14ac:dyDescent="0.3">
      <c r="A94" s="1"/>
      <c r="B94" s="2"/>
      <c r="C94" s="2"/>
      <c r="D94" s="2"/>
      <c r="E94" s="2"/>
      <c r="F94" s="34"/>
      <c r="G94" s="20"/>
    </row>
    <row r="95" spans="1:7" x14ac:dyDescent="0.3">
      <c r="A95" s="5" t="s">
        <v>0</v>
      </c>
      <c r="B95" s="15"/>
      <c r="C95" s="15"/>
      <c r="D95" s="15"/>
      <c r="E95" s="15"/>
      <c r="F95" s="30"/>
      <c r="G95" s="25"/>
    </row>
    <row r="96" spans="1:7" x14ac:dyDescent="0.3">
      <c r="A96" s="9" t="s">
        <v>1</v>
      </c>
      <c r="B96" s="16"/>
      <c r="C96" s="16"/>
      <c r="D96" s="16"/>
      <c r="E96" s="16"/>
      <c r="F96" s="31"/>
      <c r="G96" s="26"/>
    </row>
    <row r="97" spans="1:7" x14ac:dyDescent="0.3">
      <c r="A97" s="9" t="s">
        <v>2</v>
      </c>
      <c r="B97" s="16"/>
      <c r="C97" s="16"/>
      <c r="D97" s="16"/>
      <c r="E97" s="16"/>
      <c r="F97" s="31"/>
      <c r="G97" s="26"/>
    </row>
    <row r="98" spans="1:7" x14ac:dyDescent="0.3">
      <c r="A98" s="8" t="s">
        <v>3</v>
      </c>
      <c r="B98" s="17"/>
      <c r="C98" s="17"/>
      <c r="D98" s="17"/>
      <c r="E98" s="17"/>
      <c r="F98" s="32"/>
      <c r="G98" s="27"/>
    </row>
    <row r="99" spans="1:7" x14ac:dyDescent="0.3">
      <c r="A99" s="1"/>
      <c r="B99" s="2"/>
      <c r="C99" s="2"/>
      <c r="D99" s="2"/>
      <c r="E99" s="2"/>
      <c r="F99" s="34"/>
      <c r="G99" s="20"/>
    </row>
    <row r="100" spans="1:7" x14ac:dyDescent="0.3">
      <c r="A100" s="1" t="s">
        <v>4</v>
      </c>
      <c r="B100" s="2" t="s">
        <v>9</v>
      </c>
      <c r="C100" s="2" t="s">
        <v>5</v>
      </c>
      <c r="D100" s="2" t="s">
        <v>6</v>
      </c>
      <c r="E100" s="2" t="s">
        <v>7</v>
      </c>
      <c r="F100" s="34"/>
      <c r="G100" s="20"/>
    </row>
    <row r="101" spans="1:7" x14ac:dyDescent="0.3">
      <c r="A101" s="1" t="s">
        <v>59</v>
      </c>
      <c r="B101" s="2">
        <v>4681178.9800000004</v>
      </c>
      <c r="C101" s="2">
        <v>274904.81</v>
      </c>
      <c r="D101" s="2">
        <v>4000</v>
      </c>
      <c r="E101" s="2">
        <f>SUM(B101+C101-D101)</f>
        <v>4952083.79</v>
      </c>
      <c r="F101" s="34"/>
      <c r="G101" s="20"/>
    </row>
    <row r="102" spans="1:7" x14ac:dyDescent="0.3">
      <c r="A102" s="1" t="s">
        <v>60</v>
      </c>
      <c r="B102" s="2">
        <v>4952083.79</v>
      </c>
      <c r="C102" s="2">
        <v>190145.97</v>
      </c>
      <c r="D102" s="2">
        <v>100077</v>
      </c>
      <c r="E102" s="2">
        <f>B102+C102-D102</f>
        <v>5042152.76</v>
      </c>
      <c r="F102" s="34"/>
      <c r="G102" s="20"/>
    </row>
    <row r="103" spans="1:7" x14ac:dyDescent="0.3">
      <c r="A103" s="1" t="s">
        <v>61</v>
      </c>
      <c r="B103" s="2">
        <v>5042152.76</v>
      </c>
      <c r="C103" s="2">
        <v>103477.63</v>
      </c>
      <c r="D103" s="2">
        <v>2076900.49</v>
      </c>
      <c r="E103" s="2">
        <f>B103+C103-D103</f>
        <v>3068729.8999999994</v>
      </c>
      <c r="F103" s="34"/>
      <c r="G103" s="20"/>
    </row>
    <row r="104" spans="1:7" x14ac:dyDescent="0.3">
      <c r="A104" s="1" t="s">
        <v>62</v>
      </c>
      <c r="B104" s="2">
        <v>3068729.9</v>
      </c>
      <c r="C104" s="2">
        <v>233759</v>
      </c>
      <c r="D104" s="2">
        <v>41546.83</v>
      </c>
      <c r="E104" s="2">
        <f>B104+C104-D104</f>
        <v>3260942.07</v>
      </c>
      <c r="F104" s="34"/>
      <c r="G104" s="20"/>
    </row>
    <row r="105" spans="1:7" x14ac:dyDescent="0.3">
      <c r="A105" s="1" t="s">
        <v>63</v>
      </c>
      <c r="B105" s="2">
        <v>3260942.07</v>
      </c>
      <c r="C105" s="2">
        <v>536408.73</v>
      </c>
      <c r="D105" s="2">
        <v>0</v>
      </c>
      <c r="E105" s="2">
        <f>B105+C105-D105</f>
        <v>3797350.8</v>
      </c>
      <c r="F105" s="34"/>
      <c r="G105" s="20"/>
    </row>
    <row r="106" spans="1:7" x14ac:dyDescent="0.3">
      <c r="A106" s="1" t="s">
        <v>64</v>
      </c>
      <c r="B106" s="2">
        <v>3797350.8</v>
      </c>
      <c r="C106" s="2">
        <v>615183</v>
      </c>
      <c r="D106" s="2">
        <v>0</v>
      </c>
      <c r="E106" s="2">
        <f>B106+C106</f>
        <v>4412533.8</v>
      </c>
      <c r="F106" s="34"/>
      <c r="G106" s="20"/>
    </row>
    <row r="107" spans="1:7" x14ac:dyDescent="0.3">
      <c r="A107" s="1" t="s">
        <v>65</v>
      </c>
      <c r="B107" s="2">
        <v>4412533.8</v>
      </c>
      <c r="C107" s="2">
        <v>280083.65999999997</v>
      </c>
      <c r="D107" s="2">
        <v>0</v>
      </c>
      <c r="E107" s="2">
        <f>B107+C107-D107</f>
        <v>4692617.46</v>
      </c>
      <c r="F107" s="34"/>
      <c r="G107" s="20"/>
    </row>
    <row r="108" spans="1:7" x14ac:dyDescent="0.3">
      <c r="A108" s="1" t="s">
        <v>66</v>
      </c>
      <c r="B108" s="2">
        <v>4692617.46</v>
      </c>
      <c r="C108" s="2">
        <v>205012.38</v>
      </c>
      <c r="D108" s="2">
        <v>0</v>
      </c>
      <c r="E108" s="2">
        <f>B108+C108-D108</f>
        <v>4897629.84</v>
      </c>
      <c r="F108" s="34"/>
      <c r="G108" s="20"/>
    </row>
    <row r="109" spans="1:7" x14ac:dyDescent="0.3">
      <c r="A109" s="1" t="s">
        <v>67</v>
      </c>
      <c r="B109" s="2">
        <v>4897629.84</v>
      </c>
      <c r="C109" s="2">
        <v>239870</v>
      </c>
      <c r="D109" s="2">
        <v>909814.99</v>
      </c>
      <c r="E109" s="2">
        <f t="shared" ref="E109:E111" si="3">B109+C109-D109</f>
        <v>4227684.8499999996</v>
      </c>
      <c r="F109" s="34"/>
      <c r="G109" s="20"/>
    </row>
    <row r="110" spans="1:7" x14ac:dyDescent="0.3">
      <c r="A110" s="1" t="s">
        <v>68</v>
      </c>
      <c r="B110" s="2">
        <v>4227684.8499999996</v>
      </c>
      <c r="C110" s="2">
        <v>560119.06999999995</v>
      </c>
      <c r="D110" s="2">
        <v>60810.84</v>
      </c>
      <c r="E110" s="2">
        <f t="shared" si="3"/>
        <v>4726993.08</v>
      </c>
      <c r="F110" s="34"/>
      <c r="G110" s="20"/>
    </row>
    <row r="111" spans="1:7" x14ac:dyDescent="0.3">
      <c r="A111" s="1" t="s">
        <v>69</v>
      </c>
      <c r="B111" s="2">
        <v>4726993.08</v>
      </c>
      <c r="C111" s="2">
        <v>150220.9</v>
      </c>
      <c r="D111" s="2">
        <v>0</v>
      </c>
      <c r="E111" s="2">
        <f t="shared" si="3"/>
        <v>4877213.9800000004</v>
      </c>
      <c r="F111" s="34"/>
      <c r="G111" s="20"/>
    </row>
    <row r="112" spans="1:7" x14ac:dyDescent="0.3">
      <c r="A112" s="1" t="s">
        <v>70</v>
      </c>
      <c r="B112" s="2">
        <v>4877213.9800000004</v>
      </c>
      <c r="C112" s="2">
        <v>106022</v>
      </c>
      <c r="D112" s="2">
        <v>0</v>
      </c>
      <c r="E112" s="2">
        <f t="shared" ref="E112:E119" si="4">B112+C112-D112</f>
        <v>4983235.9800000004</v>
      </c>
      <c r="F112" s="34"/>
      <c r="G112" s="20"/>
    </row>
    <row r="113" spans="1:7" x14ac:dyDescent="0.3">
      <c r="A113" s="1" t="s">
        <v>71</v>
      </c>
      <c r="B113" s="2">
        <v>4983235.9800000004</v>
      </c>
      <c r="C113" s="2">
        <v>153995.82999999999</v>
      </c>
      <c r="D113" s="2">
        <v>0</v>
      </c>
      <c r="E113" s="2">
        <f t="shared" si="4"/>
        <v>5137231.8100000005</v>
      </c>
      <c r="F113" s="34"/>
      <c r="G113" s="20"/>
    </row>
    <row r="114" spans="1:7" x14ac:dyDescent="0.3">
      <c r="A114" s="1" t="s">
        <v>72</v>
      </c>
      <c r="B114" s="2">
        <v>5137231.8099999996</v>
      </c>
      <c r="C114" s="2">
        <v>267678.12</v>
      </c>
      <c r="D114" s="2">
        <v>1332156.1599999999</v>
      </c>
      <c r="E114" s="2">
        <f>B114+C114-D114</f>
        <v>4072753.7699999996</v>
      </c>
      <c r="F114" s="34"/>
      <c r="G114" s="20"/>
    </row>
    <row r="115" spans="1:7" x14ac:dyDescent="0.3">
      <c r="A115" s="1" t="s">
        <v>73</v>
      </c>
      <c r="B115" s="2">
        <v>4072753.77</v>
      </c>
      <c r="C115" s="2">
        <v>536131.02</v>
      </c>
      <c r="D115" s="2">
        <v>16889.13</v>
      </c>
      <c r="E115" s="2">
        <f t="shared" si="4"/>
        <v>4591995.66</v>
      </c>
      <c r="F115" s="34"/>
      <c r="G115" s="20"/>
    </row>
    <row r="116" spans="1:7" x14ac:dyDescent="0.3">
      <c r="A116" s="1" t="s">
        <v>74</v>
      </c>
      <c r="B116" s="2">
        <v>4591995.66</v>
      </c>
      <c r="C116" s="2">
        <v>156563.16</v>
      </c>
      <c r="D116" s="2">
        <v>0</v>
      </c>
      <c r="E116" s="2">
        <f t="shared" si="4"/>
        <v>4748558.82</v>
      </c>
      <c r="F116" s="34"/>
      <c r="G116" s="20"/>
    </row>
    <row r="117" spans="1:7" x14ac:dyDescent="0.3">
      <c r="A117" s="1" t="s">
        <v>75</v>
      </c>
      <c r="B117" s="2">
        <v>4748558.82</v>
      </c>
      <c r="C117" s="2">
        <v>177469.2</v>
      </c>
      <c r="D117" s="2">
        <v>16934.2</v>
      </c>
      <c r="E117" s="2">
        <f t="shared" si="4"/>
        <v>4909093.82</v>
      </c>
      <c r="F117" s="34" t="s">
        <v>103</v>
      </c>
      <c r="G117" s="20"/>
    </row>
    <row r="118" spans="1:7" x14ac:dyDescent="0.3">
      <c r="A118" s="1" t="s">
        <v>76</v>
      </c>
      <c r="B118" s="2">
        <v>4909093.82</v>
      </c>
      <c r="C118" s="2">
        <v>1153083.33</v>
      </c>
      <c r="D118" s="2">
        <v>0</v>
      </c>
      <c r="E118" s="2">
        <f t="shared" si="4"/>
        <v>6062177.1500000004</v>
      </c>
      <c r="F118" s="34" t="s">
        <v>104</v>
      </c>
      <c r="G118" s="20"/>
    </row>
    <row r="119" spans="1:7" x14ac:dyDescent="0.3">
      <c r="A119" s="1" t="s">
        <v>77</v>
      </c>
      <c r="B119" s="2">
        <v>6062177.1500000004</v>
      </c>
      <c r="C119" s="2">
        <v>175547</v>
      </c>
      <c r="D119" s="2">
        <v>21678.34</v>
      </c>
      <c r="E119" s="2">
        <f t="shared" si="4"/>
        <v>6216045.8100000005</v>
      </c>
      <c r="F119" s="34" t="s">
        <v>105</v>
      </c>
      <c r="G119" s="20"/>
    </row>
    <row r="120" spans="1:7" x14ac:dyDescent="0.3">
      <c r="A120" s="1" t="s">
        <v>78</v>
      </c>
      <c r="B120" s="2">
        <v>6216045.8099999996</v>
      </c>
      <c r="C120" s="2">
        <v>597423.99</v>
      </c>
      <c r="D120" s="2">
        <v>0</v>
      </c>
      <c r="E120" s="2">
        <f t="shared" ref="E120:E122" si="5">B120+C120-D120</f>
        <v>6813469.7999999998</v>
      </c>
      <c r="F120" s="34"/>
      <c r="G120" s="20"/>
    </row>
    <row r="121" spans="1:7" x14ac:dyDescent="0.3">
      <c r="A121" s="1" t="s">
        <v>79</v>
      </c>
      <c r="B121" s="2">
        <v>6813469.7999999998</v>
      </c>
      <c r="C121" s="2">
        <v>280656</v>
      </c>
      <c r="D121" s="2">
        <v>0</v>
      </c>
      <c r="E121" s="2">
        <f t="shared" si="5"/>
        <v>7094125.7999999998</v>
      </c>
      <c r="F121" s="34"/>
      <c r="G121" s="20"/>
    </row>
    <row r="122" spans="1:7" x14ac:dyDescent="0.3">
      <c r="A122" s="1" t="s">
        <v>80</v>
      </c>
      <c r="B122" s="2">
        <v>7094125.7999999998</v>
      </c>
      <c r="C122" s="2">
        <v>190257</v>
      </c>
      <c r="D122" s="2">
        <v>0</v>
      </c>
      <c r="E122" s="2">
        <f t="shared" si="5"/>
        <v>7284382.7999999998</v>
      </c>
      <c r="F122" s="34"/>
      <c r="G122" s="20"/>
    </row>
    <row r="123" spans="1:7" x14ac:dyDescent="0.3">
      <c r="A123" s="1" t="s">
        <v>81</v>
      </c>
      <c r="B123" s="2">
        <v>7284382.7999999998</v>
      </c>
      <c r="C123" s="2">
        <v>114369.56</v>
      </c>
      <c r="D123" s="2"/>
      <c r="E123" s="2">
        <f t="shared" ref="E123:E139" si="6">SUM(B123+C123-D123)</f>
        <v>7398752.3599999994</v>
      </c>
      <c r="F123" s="34"/>
      <c r="G123" s="20"/>
    </row>
    <row r="124" spans="1:7" x14ac:dyDescent="0.3">
      <c r="A124" s="1"/>
      <c r="B124" s="2"/>
      <c r="C124" s="2"/>
      <c r="D124" s="2"/>
      <c r="E124" s="2">
        <f t="shared" si="6"/>
        <v>0</v>
      </c>
      <c r="F124" s="34" t="s">
        <v>13</v>
      </c>
      <c r="G124" s="20">
        <v>4800450.26</v>
      </c>
    </row>
    <row r="125" spans="1:7" x14ac:dyDescent="0.3">
      <c r="A125" s="1"/>
      <c r="B125" s="2"/>
      <c r="C125" s="2"/>
      <c r="D125" s="2"/>
      <c r="E125" s="2">
        <f t="shared" si="6"/>
        <v>0</v>
      </c>
      <c r="F125" s="34" t="s">
        <v>14</v>
      </c>
      <c r="G125" s="20">
        <v>7790504.0199999996</v>
      </c>
    </row>
    <row r="126" spans="1:7" x14ac:dyDescent="0.3">
      <c r="A126" s="1"/>
      <c r="B126" s="2"/>
      <c r="C126" s="2"/>
      <c r="D126" s="2"/>
      <c r="E126" s="2">
        <f t="shared" si="6"/>
        <v>0</v>
      </c>
      <c r="F126" s="34" t="s">
        <v>15</v>
      </c>
      <c r="G126" s="20">
        <v>7298381.3600000003</v>
      </c>
    </row>
    <row r="127" spans="1:7" x14ac:dyDescent="0.3">
      <c r="A127" s="1"/>
      <c r="B127" s="2"/>
      <c r="C127" s="2"/>
      <c r="D127" s="2"/>
      <c r="E127" s="2">
        <f t="shared" si="6"/>
        <v>0</v>
      </c>
      <c r="F127" s="34" t="s">
        <v>106</v>
      </c>
      <c r="G127" s="20">
        <v>-973890</v>
      </c>
    </row>
    <row r="128" spans="1:7" x14ac:dyDescent="0.3">
      <c r="A128" s="1"/>
      <c r="B128" s="2"/>
      <c r="C128" s="2"/>
      <c r="D128" s="2"/>
      <c r="E128" s="2">
        <f t="shared" si="6"/>
        <v>0</v>
      </c>
      <c r="F128" s="34" t="s">
        <v>8</v>
      </c>
      <c r="G128" s="20">
        <f>G124+G125+G126+G127</f>
        <v>18915445.640000001</v>
      </c>
    </row>
    <row r="129" spans="1:7" x14ac:dyDescent="0.3">
      <c r="A129" s="1"/>
      <c r="B129" s="2"/>
      <c r="C129" s="2"/>
      <c r="D129" s="2"/>
      <c r="E129" s="2">
        <f t="shared" si="6"/>
        <v>0</v>
      </c>
      <c r="F129" s="34"/>
      <c r="G129" s="20"/>
    </row>
    <row r="130" spans="1:7" x14ac:dyDescent="0.3">
      <c r="A130" s="1"/>
      <c r="B130" s="2"/>
      <c r="C130" s="2"/>
      <c r="D130" s="2"/>
      <c r="E130" s="2">
        <f t="shared" si="6"/>
        <v>0</v>
      </c>
      <c r="F130" s="34"/>
      <c r="G130" s="20"/>
    </row>
    <row r="131" spans="1:7" x14ac:dyDescent="0.3">
      <c r="A131" s="1"/>
      <c r="B131" s="2"/>
      <c r="C131" s="2"/>
      <c r="D131" s="2"/>
      <c r="E131" s="2">
        <f t="shared" si="6"/>
        <v>0</v>
      </c>
      <c r="F131" s="34"/>
      <c r="G131" s="20"/>
    </row>
    <row r="132" spans="1:7" x14ac:dyDescent="0.3">
      <c r="A132" s="1"/>
      <c r="B132" s="2"/>
      <c r="C132" s="2"/>
      <c r="D132" s="2"/>
      <c r="E132" s="2">
        <f t="shared" si="6"/>
        <v>0</v>
      </c>
      <c r="F132" s="34"/>
      <c r="G132" s="20"/>
    </row>
    <row r="133" spans="1:7" x14ac:dyDescent="0.3">
      <c r="A133" s="1"/>
      <c r="B133" s="2"/>
      <c r="C133" s="2"/>
      <c r="D133" s="2"/>
      <c r="E133" s="2">
        <f t="shared" si="6"/>
        <v>0</v>
      </c>
      <c r="F133" s="34"/>
      <c r="G133" s="20"/>
    </row>
    <row r="134" spans="1:7" x14ac:dyDescent="0.3">
      <c r="A134" s="1"/>
      <c r="B134" s="2"/>
      <c r="C134" s="2"/>
      <c r="D134" s="2"/>
      <c r="E134" s="2">
        <f t="shared" si="6"/>
        <v>0</v>
      </c>
      <c r="F134" s="34"/>
      <c r="G134" s="20"/>
    </row>
    <row r="135" spans="1:7" x14ac:dyDescent="0.3">
      <c r="A135" s="1"/>
      <c r="B135" s="2"/>
      <c r="C135" s="2"/>
      <c r="D135" s="2"/>
      <c r="E135" s="2">
        <f t="shared" si="6"/>
        <v>0</v>
      </c>
      <c r="F135" s="34"/>
      <c r="G135" s="20"/>
    </row>
    <row r="136" spans="1:7" x14ac:dyDescent="0.3">
      <c r="A136" s="1"/>
      <c r="B136" s="2"/>
      <c r="C136" s="2"/>
      <c r="D136" s="2"/>
      <c r="E136" s="2">
        <f t="shared" si="6"/>
        <v>0</v>
      </c>
      <c r="F136" s="34"/>
      <c r="G136" s="20"/>
    </row>
    <row r="137" spans="1:7" x14ac:dyDescent="0.3">
      <c r="A137" s="1"/>
      <c r="B137" s="2"/>
      <c r="C137" s="2"/>
      <c r="D137" s="2"/>
      <c r="E137" s="2">
        <f t="shared" si="6"/>
        <v>0</v>
      </c>
      <c r="F137" s="34"/>
      <c r="G137" s="20"/>
    </row>
    <row r="138" spans="1:7" x14ac:dyDescent="0.3">
      <c r="A138" s="1"/>
      <c r="B138" s="2"/>
      <c r="C138" s="2"/>
      <c r="D138" s="2"/>
      <c r="E138" s="2">
        <f t="shared" si="6"/>
        <v>0</v>
      </c>
      <c r="F138" s="34"/>
      <c r="G138" s="20"/>
    </row>
    <row r="139" spans="1:7" x14ac:dyDescent="0.3">
      <c r="A139" s="1"/>
      <c r="B139" s="2"/>
      <c r="C139" s="2"/>
      <c r="D139" s="2"/>
      <c r="E139" s="2">
        <f t="shared" si="6"/>
        <v>0</v>
      </c>
      <c r="F139" s="34"/>
      <c r="G139" s="20"/>
    </row>
    <row r="140" spans="1:7" x14ac:dyDescent="0.3">
      <c r="A140" s="1" t="s">
        <v>8</v>
      </c>
      <c r="B140" s="2"/>
      <c r="C140" s="2">
        <f>C101+C102+C103+C104+C105+C106+C107+C108+C109+C110+C111+C112+C113+C114+C115+C116+C117+C118+C119+C120+C121+C122+C123</f>
        <v>7298381.3600000003</v>
      </c>
      <c r="D140" s="2">
        <f>D101+D102+D103+D104+D105+D106+D107+D108+D109+D110+D111+D112+D113+D114+D115+D116+D117+D118+D119+D120+D121+D122</f>
        <v>4580807.9800000004</v>
      </c>
      <c r="E140" s="2"/>
      <c r="F140" s="34"/>
      <c r="G140" s="20"/>
    </row>
    <row r="141" spans="1:7" x14ac:dyDescent="0.3">
      <c r="A141" s="1"/>
      <c r="B141" s="2"/>
      <c r="C141" s="2"/>
      <c r="D141" s="2"/>
      <c r="E141" s="2"/>
      <c r="F141" s="34"/>
      <c r="G141" s="20"/>
    </row>
    <row r="142" spans="1:7" x14ac:dyDescent="0.3">
      <c r="A142" s="5" t="s">
        <v>0</v>
      </c>
      <c r="B142" s="15"/>
      <c r="C142" s="15"/>
      <c r="D142" s="15"/>
      <c r="E142" s="15"/>
      <c r="F142" s="30"/>
      <c r="G142" s="25"/>
    </row>
    <row r="143" spans="1:7" x14ac:dyDescent="0.3">
      <c r="A143" s="9" t="s">
        <v>1</v>
      </c>
      <c r="B143" s="16"/>
      <c r="C143" s="16"/>
      <c r="D143" s="16"/>
      <c r="E143" s="16"/>
      <c r="F143" s="31"/>
      <c r="G143" s="26"/>
    </row>
    <row r="144" spans="1:7" x14ac:dyDescent="0.3">
      <c r="A144" s="9" t="s">
        <v>2</v>
      </c>
      <c r="B144" s="16"/>
      <c r="C144" s="16"/>
      <c r="D144" s="16"/>
      <c r="E144" s="16"/>
      <c r="F144" s="31"/>
      <c r="G144" s="26"/>
    </row>
    <row r="145" spans="1:7" x14ac:dyDescent="0.3">
      <c r="A145" s="9" t="s">
        <v>3</v>
      </c>
      <c r="B145" s="16"/>
      <c r="C145" s="16"/>
      <c r="D145" s="16"/>
      <c r="E145" s="16"/>
      <c r="F145" s="31"/>
      <c r="G145" s="26"/>
    </row>
    <row r="146" spans="1:7" x14ac:dyDescent="0.3">
      <c r="A146" s="8"/>
      <c r="B146" s="17"/>
      <c r="C146" s="17"/>
      <c r="D146" s="17"/>
      <c r="E146" s="17"/>
      <c r="F146" s="32"/>
      <c r="G146" s="27"/>
    </row>
    <row r="147" spans="1:7" x14ac:dyDescent="0.3">
      <c r="A147" s="1" t="s">
        <v>4</v>
      </c>
      <c r="B147" s="2" t="s">
        <v>9</v>
      </c>
      <c r="C147" s="2" t="s">
        <v>5</v>
      </c>
      <c r="D147" s="2" t="s">
        <v>6</v>
      </c>
      <c r="E147" s="2" t="s">
        <v>7</v>
      </c>
      <c r="F147" s="34"/>
      <c r="G147" s="20"/>
    </row>
    <row r="148" spans="1:7" x14ac:dyDescent="0.3">
      <c r="A148" s="1" t="s">
        <v>85</v>
      </c>
      <c r="B148" s="2">
        <v>7398752.3600000003</v>
      </c>
      <c r="C148" s="2">
        <v>205306.61</v>
      </c>
      <c r="D148" s="2">
        <v>98241</v>
      </c>
      <c r="E148" s="2">
        <f>SUM(B148+C148-D148)</f>
        <v>7505817.9700000007</v>
      </c>
      <c r="F148" s="34"/>
      <c r="G148" s="20"/>
    </row>
    <row r="149" spans="1:7" x14ac:dyDescent="0.3">
      <c r="A149" s="1" t="s">
        <v>84</v>
      </c>
      <c r="B149" s="2">
        <v>7505817.9700000007</v>
      </c>
      <c r="C149" s="2">
        <v>760066.45</v>
      </c>
      <c r="D149" s="19">
        <v>0</v>
      </c>
      <c r="E149" s="2">
        <f>B149+C149-D149</f>
        <v>8265884.4200000009</v>
      </c>
      <c r="F149" s="34"/>
      <c r="G149" s="20"/>
    </row>
    <row r="150" spans="1:7" x14ac:dyDescent="0.3">
      <c r="A150" s="1" t="s">
        <v>86</v>
      </c>
      <c r="B150" s="2">
        <v>8265884.4199999999</v>
      </c>
      <c r="C150" s="2">
        <v>334794.7</v>
      </c>
      <c r="D150" s="2">
        <v>1990007.82</v>
      </c>
      <c r="E150" s="2">
        <f>B150+C150-D150</f>
        <v>6610671.2999999989</v>
      </c>
      <c r="F150" s="34"/>
      <c r="G150" s="20"/>
    </row>
    <row r="151" spans="1:7" x14ac:dyDescent="0.3">
      <c r="A151" s="1" t="s">
        <v>87</v>
      </c>
      <c r="B151" s="2">
        <v>6610671.2999999998</v>
      </c>
      <c r="C151" s="2">
        <v>143125.32999999999</v>
      </c>
      <c r="D151" s="2">
        <v>133325.49</v>
      </c>
      <c r="E151" s="2">
        <f>B151+C151-D151</f>
        <v>6620471.1399999997</v>
      </c>
      <c r="F151" s="34"/>
      <c r="G151" s="20"/>
    </row>
    <row r="152" spans="1:7" x14ac:dyDescent="0.3">
      <c r="A152" s="1" t="s">
        <v>88</v>
      </c>
      <c r="B152" s="2">
        <v>6620471.1399999997</v>
      </c>
      <c r="C152" s="2">
        <v>145493.63</v>
      </c>
      <c r="D152" s="2">
        <v>0</v>
      </c>
      <c r="E152" s="2">
        <f>B152+C152-D152</f>
        <v>6765964.7699999996</v>
      </c>
      <c r="F152" s="34"/>
      <c r="G152" s="20"/>
    </row>
    <row r="153" spans="1:7" x14ac:dyDescent="0.3">
      <c r="A153" s="1" t="s">
        <v>89</v>
      </c>
      <c r="B153" s="2">
        <v>6765964.7699999996</v>
      </c>
      <c r="C153" s="2">
        <v>264215.45</v>
      </c>
      <c r="D153" s="2">
        <v>0</v>
      </c>
      <c r="E153" s="2">
        <f>B153+C153</f>
        <v>7030180.2199999997</v>
      </c>
      <c r="F153" s="34"/>
      <c r="G153" s="20"/>
    </row>
    <row r="154" spans="1:7" x14ac:dyDescent="0.3">
      <c r="A154" s="1" t="s">
        <v>107</v>
      </c>
      <c r="B154" s="2">
        <v>7030180.2199999997</v>
      </c>
      <c r="C154" s="2">
        <v>851458.73</v>
      </c>
      <c r="D154" s="2">
        <v>74593.600000000006</v>
      </c>
      <c r="E154" s="2">
        <f>B154+C154-D154</f>
        <v>7807045.3499999996</v>
      </c>
      <c r="F154" s="34"/>
      <c r="G154" s="20"/>
    </row>
    <row r="155" spans="1:7" x14ac:dyDescent="0.3">
      <c r="A155" s="1" t="s">
        <v>90</v>
      </c>
      <c r="B155" s="2">
        <v>7807045.3499999996</v>
      </c>
      <c r="C155" s="2">
        <v>150580.73000000001</v>
      </c>
      <c r="D155" s="2">
        <v>30899.200000000001</v>
      </c>
      <c r="E155" s="2">
        <f>B155+C155-D155</f>
        <v>7926726.8799999999</v>
      </c>
      <c r="F155" s="34"/>
      <c r="G155" s="20"/>
    </row>
    <row r="156" spans="1:7" x14ac:dyDescent="0.3">
      <c r="A156" s="1" t="s">
        <v>91</v>
      </c>
      <c r="B156" s="2">
        <v>7926726.8799999999</v>
      </c>
      <c r="C156" s="2">
        <v>218109.27</v>
      </c>
      <c r="D156" s="2">
        <v>0</v>
      </c>
      <c r="E156" s="2">
        <f t="shared" ref="E156:E169" si="7">B156+C156-D156</f>
        <v>8144836.1499999994</v>
      </c>
      <c r="F156" s="34"/>
      <c r="G156" s="20"/>
    </row>
    <row r="157" spans="1:7" x14ac:dyDescent="0.3">
      <c r="A157" s="1" t="s">
        <v>92</v>
      </c>
      <c r="B157" s="2">
        <v>8144836.1500000004</v>
      </c>
      <c r="C157" s="2">
        <v>111226.32</v>
      </c>
      <c r="D157" s="2">
        <v>899371.58</v>
      </c>
      <c r="E157" s="2">
        <f t="shared" si="7"/>
        <v>7356690.8900000006</v>
      </c>
      <c r="F157" s="34"/>
      <c r="G157" s="20"/>
    </row>
    <row r="158" spans="1:7" x14ac:dyDescent="0.3">
      <c r="A158" s="1" t="s">
        <v>93</v>
      </c>
      <c r="B158" s="2">
        <v>7356690.8899999997</v>
      </c>
      <c r="C158" s="2">
        <v>453192.48</v>
      </c>
      <c r="D158" s="2">
        <v>57084</v>
      </c>
      <c r="E158" s="2">
        <f>B158+C158-D158</f>
        <v>7752799.3699999992</v>
      </c>
      <c r="F158" s="34"/>
      <c r="G158" s="20"/>
    </row>
    <row r="159" spans="1:7" x14ac:dyDescent="0.3">
      <c r="A159" s="1" t="s">
        <v>94</v>
      </c>
      <c r="B159" s="2">
        <v>7752799.3700000001</v>
      </c>
      <c r="C159" s="2">
        <v>626420.53</v>
      </c>
      <c r="D159" s="2">
        <v>147252</v>
      </c>
      <c r="E159" s="2">
        <f>B159+C159-D159</f>
        <v>8231967.9000000004</v>
      </c>
      <c r="F159" s="34"/>
      <c r="G159" s="20"/>
    </row>
    <row r="160" spans="1:7" x14ac:dyDescent="0.3">
      <c r="A160" s="1" t="s">
        <v>95</v>
      </c>
      <c r="B160" s="2">
        <v>8231967.9000000004</v>
      </c>
      <c r="C160" s="2">
        <v>206207.47</v>
      </c>
      <c r="D160" s="2">
        <v>0</v>
      </c>
      <c r="E160" s="2">
        <f>B160+C160-D160</f>
        <v>8438175.370000001</v>
      </c>
      <c r="F160" s="34"/>
      <c r="G160" s="20"/>
    </row>
    <row r="161" spans="1:7" x14ac:dyDescent="0.3">
      <c r="A161" s="1" t="s">
        <v>96</v>
      </c>
      <c r="B161" s="2">
        <v>8438175.3699999992</v>
      </c>
      <c r="C161" s="2">
        <v>127416.13</v>
      </c>
      <c r="D161" s="2">
        <v>1286618.44</v>
      </c>
      <c r="E161" s="2">
        <f t="shared" si="7"/>
        <v>7278973.0600000005</v>
      </c>
      <c r="F161" s="34"/>
      <c r="G161" s="20"/>
    </row>
    <row r="162" spans="1:7" x14ac:dyDescent="0.3">
      <c r="A162" s="1" t="s">
        <v>97</v>
      </c>
      <c r="B162" s="2">
        <v>7278973.0599999996</v>
      </c>
      <c r="C162" s="2">
        <v>109310</v>
      </c>
      <c r="D162" s="2">
        <v>0</v>
      </c>
      <c r="E162" s="2">
        <f t="shared" si="7"/>
        <v>7388283.0599999996</v>
      </c>
      <c r="F162" s="34" t="s">
        <v>13</v>
      </c>
      <c r="G162" s="20">
        <v>4800450.26</v>
      </c>
    </row>
    <row r="163" spans="1:7" x14ac:dyDescent="0.3">
      <c r="A163" s="1" t="s">
        <v>98</v>
      </c>
      <c r="B163" s="2">
        <v>7388283.0599999996</v>
      </c>
      <c r="C163" s="2">
        <v>179604</v>
      </c>
      <c r="D163" s="2">
        <v>237815.25</v>
      </c>
      <c r="E163" s="2">
        <f t="shared" si="7"/>
        <v>7330071.8099999996</v>
      </c>
      <c r="F163" s="34" t="s">
        <v>14</v>
      </c>
      <c r="G163" s="20">
        <v>7790504.0199999996</v>
      </c>
    </row>
    <row r="164" spans="1:7" x14ac:dyDescent="0.3">
      <c r="A164" s="1" t="s">
        <v>99</v>
      </c>
      <c r="B164" s="2">
        <v>7330071.8099999996</v>
      </c>
      <c r="C164" s="2">
        <v>249458.59</v>
      </c>
      <c r="D164" s="2">
        <v>0</v>
      </c>
      <c r="E164" s="2">
        <f>B164+C164-D164</f>
        <v>7579530.3999999994</v>
      </c>
      <c r="F164" s="34" t="s">
        <v>15</v>
      </c>
      <c r="G164" s="20">
        <v>6324491.3600000003</v>
      </c>
    </row>
    <row r="165" spans="1:7" x14ac:dyDescent="0.3">
      <c r="A165" s="1" t="s">
        <v>100</v>
      </c>
      <c r="B165" s="2">
        <v>7579530.4000000004</v>
      </c>
      <c r="C165" s="2">
        <v>324640.74</v>
      </c>
      <c r="D165" s="2" t="s">
        <v>132</v>
      </c>
      <c r="E165" s="2">
        <f>B165+C165</f>
        <v>7904171.1400000006</v>
      </c>
      <c r="F165" s="34" t="s">
        <v>16</v>
      </c>
      <c r="G165" s="20">
        <f>C187</f>
        <v>5883689.8600000003</v>
      </c>
    </row>
    <row r="166" spans="1:7" x14ac:dyDescent="0.3">
      <c r="A166" s="1" t="s">
        <v>101</v>
      </c>
      <c r="B166" s="2">
        <v>7904171.1399999997</v>
      </c>
      <c r="C166" s="2">
        <v>160943</v>
      </c>
      <c r="D166" s="2">
        <v>0</v>
      </c>
      <c r="E166" s="2">
        <f t="shared" si="7"/>
        <v>8065114.1399999997</v>
      </c>
      <c r="F166" s="34" t="s">
        <v>8</v>
      </c>
      <c r="G166" s="20">
        <f>G162+G163+G164+G165</f>
        <v>24799135.5</v>
      </c>
    </row>
    <row r="167" spans="1:7" x14ac:dyDescent="0.3">
      <c r="A167" s="1" t="s">
        <v>102</v>
      </c>
      <c r="B167" s="2">
        <v>8065114.1399999997</v>
      </c>
      <c r="C167" s="2">
        <v>262119.7</v>
      </c>
      <c r="D167" s="2">
        <v>14009.56</v>
      </c>
      <c r="E167" s="2">
        <f t="shared" si="7"/>
        <v>8313224.2800000003</v>
      </c>
      <c r="F167" s="34"/>
      <c r="G167" s="20"/>
    </row>
    <row r="168" spans="1:7" x14ac:dyDescent="0.3">
      <c r="A168" s="1" t="s">
        <v>108</v>
      </c>
      <c r="B168" s="2">
        <v>0</v>
      </c>
      <c r="C168" s="2">
        <v>0</v>
      </c>
      <c r="D168" s="2">
        <v>0</v>
      </c>
      <c r="E168" s="2">
        <f t="shared" si="7"/>
        <v>0</v>
      </c>
      <c r="F168" s="34"/>
      <c r="G168" s="20"/>
    </row>
    <row r="169" spans="1:7" x14ac:dyDescent="0.3">
      <c r="A169" s="1">
        <v>0</v>
      </c>
      <c r="B169" s="2">
        <v>0</v>
      </c>
      <c r="C169" s="2">
        <v>0</v>
      </c>
      <c r="D169" s="2">
        <v>0</v>
      </c>
      <c r="E169" s="2">
        <f t="shared" si="7"/>
        <v>0</v>
      </c>
      <c r="F169" s="34"/>
      <c r="G169" s="20"/>
    </row>
    <row r="170" spans="1:7" x14ac:dyDescent="0.3">
      <c r="A170" s="1"/>
      <c r="B170" s="2"/>
      <c r="C170" s="2"/>
      <c r="D170" s="2"/>
      <c r="E170" s="2">
        <f t="shared" ref="E170:E186" si="8">SUM(B170+C170-D170)</f>
        <v>0</v>
      </c>
      <c r="F170" s="34"/>
      <c r="G170" s="20"/>
    </row>
    <row r="171" spans="1:7" x14ac:dyDescent="0.3">
      <c r="A171" s="1"/>
      <c r="B171" s="2"/>
      <c r="C171" s="2"/>
      <c r="D171" s="2"/>
      <c r="E171" s="2">
        <f t="shared" si="8"/>
        <v>0</v>
      </c>
      <c r="F171" s="34"/>
      <c r="G171" s="20"/>
    </row>
    <row r="172" spans="1:7" x14ac:dyDescent="0.3">
      <c r="A172" s="1"/>
      <c r="B172" s="2"/>
      <c r="C172" s="2"/>
      <c r="D172" s="2"/>
      <c r="E172" s="2">
        <f t="shared" si="8"/>
        <v>0</v>
      </c>
      <c r="F172" s="34"/>
      <c r="G172" s="20"/>
    </row>
    <row r="173" spans="1:7" x14ac:dyDescent="0.3">
      <c r="A173" s="1"/>
      <c r="B173" s="2"/>
      <c r="C173" s="2"/>
      <c r="D173" s="2"/>
      <c r="E173" s="2">
        <f t="shared" si="8"/>
        <v>0</v>
      </c>
      <c r="F173" s="34"/>
      <c r="G173" s="20"/>
    </row>
    <row r="174" spans="1:7" x14ac:dyDescent="0.3">
      <c r="A174" s="1"/>
      <c r="B174" s="2"/>
      <c r="C174" s="2"/>
      <c r="D174" s="2"/>
      <c r="E174" s="2">
        <f t="shared" si="8"/>
        <v>0</v>
      </c>
      <c r="F174" s="34"/>
      <c r="G174" s="20"/>
    </row>
    <row r="175" spans="1:7" x14ac:dyDescent="0.3">
      <c r="A175" s="1"/>
      <c r="B175" s="2"/>
      <c r="C175" s="2"/>
      <c r="D175" s="2"/>
      <c r="E175" s="2">
        <f t="shared" si="8"/>
        <v>0</v>
      </c>
      <c r="F175" s="34"/>
      <c r="G175" s="20"/>
    </row>
    <row r="176" spans="1:7" x14ac:dyDescent="0.3">
      <c r="A176" s="1"/>
      <c r="B176" s="2"/>
      <c r="C176" s="2"/>
      <c r="D176" s="2"/>
      <c r="E176" s="2">
        <f t="shared" si="8"/>
        <v>0</v>
      </c>
      <c r="F176" s="34"/>
      <c r="G176" s="20"/>
    </row>
    <row r="177" spans="1:7" x14ac:dyDescent="0.3">
      <c r="A177" s="1"/>
      <c r="B177" s="2"/>
      <c r="C177" s="2"/>
      <c r="D177" s="2"/>
      <c r="E177" s="2">
        <f t="shared" si="8"/>
        <v>0</v>
      </c>
      <c r="F177" s="34"/>
      <c r="G177" s="20"/>
    </row>
    <row r="178" spans="1:7" x14ac:dyDescent="0.3">
      <c r="A178" s="1"/>
      <c r="B178" s="2"/>
      <c r="C178" s="2"/>
      <c r="D178" s="2"/>
      <c r="E178" s="2">
        <f t="shared" si="8"/>
        <v>0</v>
      </c>
      <c r="F178" s="34"/>
      <c r="G178" s="20"/>
    </row>
    <row r="179" spans="1:7" x14ac:dyDescent="0.3">
      <c r="A179" s="1"/>
      <c r="B179" s="2"/>
      <c r="C179" s="2"/>
      <c r="D179" s="2"/>
      <c r="E179" s="2">
        <f t="shared" si="8"/>
        <v>0</v>
      </c>
      <c r="F179" s="34"/>
      <c r="G179" s="20"/>
    </row>
    <row r="180" spans="1:7" x14ac:dyDescent="0.3">
      <c r="A180" s="1"/>
      <c r="B180" s="2"/>
      <c r="C180" s="2"/>
      <c r="D180" s="2"/>
      <c r="E180" s="2">
        <f t="shared" si="8"/>
        <v>0</v>
      </c>
      <c r="F180" s="34"/>
      <c r="G180" s="20"/>
    </row>
    <row r="181" spans="1:7" x14ac:dyDescent="0.3">
      <c r="A181" s="1"/>
      <c r="B181" s="2"/>
      <c r="C181" s="2"/>
      <c r="D181" s="2"/>
      <c r="E181" s="2">
        <f t="shared" si="8"/>
        <v>0</v>
      </c>
      <c r="F181" s="34"/>
      <c r="G181" s="20"/>
    </row>
    <row r="182" spans="1:7" x14ac:dyDescent="0.3">
      <c r="A182" s="1"/>
      <c r="B182" s="2"/>
      <c r="C182" s="2"/>
      <c r="D182" s="2"/>
      <c r="E182" s="2">
        <f t="shared" si="8"/>
        <v>0</v>
      </c>
      <c r="F182" s="34"/>
      <c r="G182" s="20"/>
    </row>
    <row r="183" spans="1:7" x14ac:dyDescent="0.3">
      <c r="A183" s="1"/>
      <c r="B183" s="2"/>
      <c r="C183" s="2"/>
      <c r="D183" s="2"/>
      <c r="E183" s="2">
        <f t="shared" si="8"/>
        <v>0</v>
      </c>
      <c r="F183" s="34"/>
      <c r="G183" s="20"/>
    </row>
    <row r="184" spans="1:7" x14ac:dyDescent="0.3">
      <c r="A184" s="1"/>
      <c r="B184" s="2"/>
      <c r="C184" s="2"/>
      <c r="D184" s="2"/>
      <c r="E184" s="2">
        <f t="shared" si="8"/>
        <v>0</v>
      </c>
      <c r="F184" s="34"/>
      <c r="G184" s="20"/>
    </row>
    <row r="185" spans="1:7" x14ac:dyDescent="0.3">
      <c r="A185" s="1"/>
      <c r="B185" s="2"/>
      <c r="C185" s="2"/>
      <c r="D185" s="2"/>
      <c r="E185" s="2">
        <f t="shared" si="8"/>
        <v>0</v>
      </c>
      <c r="F185" s="34"/>
      <c r="G185" s="20"/>
    </row>
    <row r="186" spans="1:7" x14ac:dyDescent="0.3">
      <c r="A186" s="1"/>
      <c r="B186" s="2"/>
      <c r="C186" s="2"/>
      <c r="D186" s="2"/>
      <c r="E186" s="2">
        <f t="shared" si="8"/>
        <v>0</v>
      </c>
      <c r="F186" s="34"/>
      <c r="G186" s="20"/>
    </row>
    <row r="187" spans="1:7" x14ac:dyDescent="0.3">
      <c r="A187" s="1" t="s">
        <v>8</v>
      </c>
      <c r="B187" s="2"/>
      <c r="C187" s="2">
        <f>C148+C149+C150+C151+C152+C153+C154+C155+C156+C157+C158+C159+C160+C161+C162+C163+C164+C165+C166+C167</f>
        <v>5883689.8600000003</v>
      </c>
      <c r="D187" s="2">
        <f>D148+D150+D151+D154+D155+D157+D158+D159+D161+D163+D167</f>
        <v>4969217.9400000004</v>
      </c>
      <c r="E187" s="2"/>
      <c r="F187" s="34"/>
      <c r="G187" s="28"/>
    </row>
    <row r="188" spans="1:7" x14ac:dyDescent="0.3">
      <c r="A188" s="5" t="s">
        <v>0</v>
      </c>
      <c r="B188" s="6"/>
      <c r="C188" s="6"/>
      <c r="D188" s="6"/>
      <c r="E188" s="6"/>
      <c r="F188" s="30"/>
      <c r="G188" s="25"/>
    </row>
    <row r="189" spans="1:7" x14ac:dyDescent="0.3">
      <c r="A189" s="9" t="s">
        <v>1</v>
      </c>
      <c r="B189" s="4"/>
      <c r="C189" s="4"/>
      <c r="D189" s="4"/>
      <c r="E189" s="4"/>
      <c r="F189" s="31"/>
      <c r="G189" s="26"/>
    </row>
    <row r="190" spans="1:7" x14ac:dyDescent="0.3">
      <c r="A190" s="9" t="s">
        <v>2</v>
      </c>
      <c r="B190" s="4"/>
      <c r="C190" s="4"/>
      <c r="D190" s="4"/>
      <c r="E190" s="4"/>
      <c r="F190" s="31"/>
      <c r="G190" s="26"/>
    </row>
    <row r="191" spans="1:7" x14ac:dyDescent="0.3">
      <c r="A191" s="9" t="s">
        <v>12</v>
      </c>
      <c r="B191" s="4"/>
      <c r="C191" s="4"/>
      <c r="D191" s="4"/>
      <c r="E191" s="4"/>
      <c r="F191" s="31"/>
      <c r="G191" s="26"/>
    </row>
    <row r="192" spans="1:7" x14ac:dyDescent="0.3">
      <c r="A192" s="8"/>
      <c r="B192" s="10"/>
      <c r="C192" s="10"/>
      <c r="D192" s="10"/>
      <c r="E192" s="10"/>
      <c r="F192" s="32"/>
      <c r="G192" s="27"/>
    </row>
    <row r="193" spans="1:7" x14ac:dyDescent="0.3">
      <c r="A193" s="1" t="s">
        <v>4</v>
      </c>
      <c r="B193" s="1" t="s">
        <v>9</v>
      </c>
      <c r="C193" s="1" t="s">
        <v>5</v>
      </c>
      <c r="D193" s="1" t="s">
        <v>6</v>
      </c>
      <c r="E193" s="1" t="s">
        <v>7</v>
      </c>
      <c r="F193" s="34"/>
      <c r="G193" s="20" t="s">
        <v>5</v>
      </c>
    </row>
    <row r="194" spans="1:7" x14ac:dyDescent="0.3">
      <c r="A194" s="1" t="s">
        <v>133</v>
      </c>
      <c r="B194" s="2">
        <v>8313224.2800000003</v>
      </c>
      <c r="C194" s="2">
        <v>661171.89</v>
      </c>
      <c r="D194" s="2">
        <v>90872</v>
      </c>
      <c r="E194" s="2">
        <f t="shared" ref="E194:E200" si="9">B194+C194-D194</f>
        <v>8883524.1699999999</v>
      </c>
      <c r="F194" s="34"/>
      <c r="G194" s="20"/>
    </row>
    <row r="195" spans="1:7" x14ac:dyDescent="0.3">
      <c r="A195" s="1" t="s">
        <v>134</v>
      </c>
      <c r="B195" s="2">
        <v>8883524.1699999999</v>
      </c>
      <c r="C195" s="2">
        <v>174436</v>
      </c>
      <c r="D195" s="2">
        <v>1949375.49</v>
      </c>
      <c r="E195" s="2">
        <f>B195+C195-D195</f>
        <v>7108584.6799999997</v>
      </c>
      <c r="F195" s="34"/>
      <c r="G195" s="20"/>
    </row>
    <row r="196" spans="1:7" x14ac:dyDescent="0.3">
      <c r="A196" s="1" t="s">
        <v>135</v>
      </c>
      <c r="B196" s="2">
        <v>7108584.6799999997</v>
      </c>
      <c r="C196" s="2">
        <v>399708.54</v>
      </c>
      <c r="D196" s="2"/>
      <c r="E196" s="2">
        <f>B196+C196-D196</f>
        <v>7508293.2199999997</v>
      </c>
      <c r="F196" s="34" t="s">
        <v>13</v>
      </c>
      <c r="G196" s="20">
        <v>4800450.26</v>
      </c>
    </row>
    <row r="197" spans="1:7" x14ac:dyDescent="0.3">
      <c r="A197" s="1" t="s">
        <v>109</v>
      </c>
      <c r="B197" s="2">
        <v>7508293.2199999997</v>
      </c>
      <c r="C197" s="2">
        <v>877727.48</v>
      </c>
      <c r="D197" s="2"/>
      <c r="E197" s="2">
        <f t="shared" si="9"/>
        <v>8386020.6999999993</v>
      </c>
      <c r="F197" s="34" t="s">
        <v>14</v>
      </c>
      <c r="G197" s="20">
        <v>7790504.0199999996</v>
      </c>
    </row>
    <row r="198" spans="1:7" x14ac:dyDescent="0.3">
      <c r="A198" s="1" t="s">
        <v>136</v>
      </c>
      <c r="B198" s="2">
        <v>8386020.7000000002</v>
      </c>
      <c r="C198" s="2">
        <v>236470</v>
      </c>
      <c r="D198" s="2"/>
      <c r="E198" s="2">
        <f t="shared" si="9"/>
        <v>8622490.6999999993</v>
      </c>
      <c r="F198" s="34" t="s">
        <v>15</v>
      </c>
      <c r="G198" s="20">
        <v>6324491.3600000003</v>
      </c>
    </row>
    <row r="199" spans="1:7" x14ac:dyDescent="0.3">
      <c r="A199" s="1" t="s">
        <v>137</v>
      </c>
      <c r="B199" s="2">
        <v>8622490.6999999993</v>
      </c>
      <c r="C199" s="2">
        <v>112280</v>
      </c>
      <c r="D199" s="2"/>
      <c r="E199" s="2">
        <f t="shared" si="9"/>
        <v>8734770.6999999993</v>
      </c>
      <c r="F199" s="34" t="s">
        <v>16</v>
      </c>
      <c r="G199" s="20">
        <v>5883689.8600000003</v>
      </c>
    </row>
    <row r="200" spans="1:7" x14ac:dyDescent="0.3">
      <c r="A200" s="1" t="s">
        <v>138</v>
      </c>
      <c r="B200" s="2">
        <v>8734770.6999999993</v>
      </c>
      <c r="C200" s="2">
        <v>161840.97</v>
      </c>
      <c r="D200" s="2">
        <v>944978.35</v>
      </c>
      <c r="E200" s="2">
        <f t="shared" si="9"/>
        <v>7951633.3200000003</v>
      </c>
      <c r="F200" s="34" t="s">
        <v>17</v>
      </c>
      <c r="G200" s="20">
        <f>C215</f>
        <v>6983789.0200000005</v>
      </c>
    </row>
    <row r="201" spans="1:7" x14ac:dyDescent="0.3">
      <c r="A201" s="1" t="s">
        <v>139</v>
      </c>
      <c r="B201" s="2">
        <v>7951633.3200000003</v>
      </c>
      <c r="C201" s="2">
        <v>393271.75</v>
      </c>
      <c r="D201" s="2"/>
      <c r="E201" s="2">
        <f t="shared" ref="E201:E206" si="10">B201+C201-D201</f>
        <v>8344905.0700000003</v>
      </c>
      <c r="F201" s="34" t="s">
        <v>8</v>
      </c>
      <c r="G201" s="20">
        <f>G196+G197+G198+G199+G200</f>
        <v>31782924.52</v>
      </c>
    </row>
    <row r="202" spans="1:7" x14ac:dyDescent="0.3">
      <c r="A202" s="1" t="s">
        <v>140</v>
      </c>
      <c r="B202" s="2">
        <v>8344905.0700000003</v>
      </c>
      <c r="C202" s="2">
        <v>561040.36</v>
      </c>
      <c r="D202" s="2">
        <v>33823.69</v>
      </c>
      <c r="E202" s="2">
        <f t="shared" si="10"/>
        <v>8872121.7400000002</v>
      </c>
      <c r="F202" s="34"/>
      <c r="G202" s="20"/>
    </row>
    <row r="203" spans="1:7" x14ac:dyDescent="0.3">
      <c r="A203" s="1" t="s">
        <v>141</v>
      </c>
      <c r="B203" s="2">
        <v>8872121.7400000002</v>
      </c>
      <c r="C203" s="2">
        <v>322653.62</v>
      </c>
      <c r="D203" s="2"/>
      <c r="E203" s="2">
        <f t="shared" si="10"/>
        <v>9194775.3599999994</v>
      </c>
      <c r="F203" s="34"/>
      <c r="G203" s="20"/>
    </row>
    <row r="204" spans="1:7" x14ac:dyDescent="0.3">
      <c r="A204" s="1" t="s">
        <v>142</v>
      </c>
      <c r="B204" s="2">
        <v>9194775.3599999994</v>
      </c>
      <c r="C204" s="2">
        <v>268471.42</v>
      </c>
      <c r="D204" s="2">
        <v>92126.05</v>
      </c>
      <c r="E204" s="2">
        <f t="shared" si="10"/>
        <v>9371120.7299999986</v>
      </c>
      <c r="F204" s="34"/>
      <c r="G204" s="20"/>
    </row>
    <row r="205" spans="1:7" x14ac:dyDescent="0.3">
      <c r="A205" s="1" t="s">
        <v>143</v>
      </c>
      <c r="B205" s="2">
        <v>9371120.7300000004</v>
      </c>
      <c r="C205" s="2">
        <v>160798.98000000001</v>
      </c>
      <c r="D205" s="2">
        <v>1365095.63</v>
      </c>
      <c r="E205" s="2">
        <f t="shared" si="10"/>
        <v>8166824.080000001</v>
      </c>
      <c r="F205" s="34"/>
      <c r="G205" s="20"/>
    </row>
    <row r="206" spans="1:7" x14ac:dyDescent="0.3">
      <c r="A206" s="1" t="s">
        <v>144</v>
      </c>
      <c r="B206" s="2">
        <v>8166824.0800000001</v>
      </c>
      <c r="C206" s="2">
        <v>203332.21</v>
      </c>
      <c r="D206" s="2">
        <v>57050.83</v>
      </c>
      <c r="E206" s="2">
        <f t="shared" si="10"/>
        <v>8313105.46</v>
      </c>
      <c r="F206" s="34"/>
      <c r="G206" s="20"/>
    </row>
    <row r="207" spans="1:7" x14ac:dyDescent="0.3">
      <c r="A207" s="1" t="s">
        <v>145</v>
      </c>
      <c r="B207" s="2">
        <v>8313105.46</v>
      </c>
      <c r="C207" s="2">
        <v>488864.32</v>
      </c>
      <c r="D207" s="2"/>
      <c r="E207" s="2">
        <f t="shared" ref="E207:E213" si="11">B207+C207-D207</f>
        <v>8801969.7799999993</v>
      </c>
      <c r="F207" s="34"/>
      <c r="G207" s="20"/>
    </row>
    <row r="208" spans="1:7" x14ac:dyDescent="0.3">
      <c r="A208" s="1" t="s">
        <v>146</v>
      </c>
      <c r="B208" s="2">
        <v>8801969.7799999993</v>
      </c>
      <c r="C208" s="2">
        <v>194225.77</v>
      </c>
      <c r="D208" s="2"/>
      <c r="E208" s="2">
        <f t="shared" si="11"/>
        <v>8996195.5499999989</v>
      </c>
      <c r="F208" s="34"/>
      <c r="G208" s="20"/>
    </row>
    <row r="209" spans="1:11" x14ac:dyDescent="0.3">
      <c r="A209" s="1" t="s">
        <v>147</v>
      </c>
      <c r="B209" s="2">
        <v>8996195.5500000007</v>
      </c>
      <c r="C209" s="2">
        <v>193319.46</v>
      </c>
      <c r="D209" s="2"/>
      <c r="E209" s="2">
        <f t="shared" si="11"/>
        <v>9189515.0100000016</v>
      </c>
      <c r="F209" s="34"/>
      <c r="G209" s="20"/>
    </row>
    <row r="210" spans="1:11" x14ac:dyDescent="0.3">
      <c r="A210" s="1" t="s">
        <v>148</v>
      </c>
      <c r="B210" s="2">
        <v>9189515.0099999998</v>
      </c>
      <c r="C210" s="2">
        <v>301453.25</v>
      </c>
      <c r="D210" s="2"/>
      <c r="E210" s="2">
        <f t="shared" si="11"/>
        <v>9490968.2599999998</v>
      </c>
      <c r="F210" s="34"/>
      <c r="G210" s="20"/>
    </row>
    <row r="211" spans="1:11" x14ac:dyDescent="0.3">
      <c r="A211" s="1" t="s">
        <v>149</v>
      </c>
      <c r="B211" s="2">
        <v>9490968.2599999998</v>
      </c>
      <c r="C211" s="2">
        <v>165538.75</v>
      </c>
      <c r="D211" s="2">
        <v>18258.72</v>
      </c>
      <c r="E211" s="2">
        <f t="shared" si="11"/>
        <v>9638248.2899999991</v>
      </c>
      <c r="F211" s="34"/>
      <c r="G211" s="20"/>
    </row>
    <row r="212" spans="1:11" x14ac:dyDescent="0.3">
      <c r="A212" s="1" t="s">
        <v>150</v>
      </c>
      <c r="B212" s="2">
        <v>9638248.2899999991</v>
      </c>
      <c r="C212" s="2">
        <v>755022.07</v>
      </c>
      <c r="D212" s="2"/>
      <c r="E212" s="2">
        <f t="shared" si="11"/>
        <v>10393270.359999999</v>
      </c>
      <c r="F212" s="34"/>
      <c r="G212" s="20"/>
    </row>
    <row r="213" spans="1:11" x14ac:dyDescent="0.3">
      <c r="A213" s="1" t="s">
        <v>151</v>
      </c>
      <c r="B213" s="2">
        <v>10282460.93</v>
      </c>
      <c r="C213" s="2">
        <v>352162.18</v>
      </c>
      <c r="D213" s="2"/>
      <c r="E213" s="2">
        <f t="shared" si="11"/>
        <v>10634623.109999999</v>
      </c>
      <c r="F213" s="34"/>
      <c r="G213" s="20"/>
    </row>
    <row r="214" spans="1:11" x14ac:dyDescent="0.3">
      <c r="A214" s="1"/>
      <c r="B214" s="2"/>
      <c r="C214" s="2"/>
      <c r="D214" s="2"/>
      <c r="E214" s="2"/>
      <c r="F214" s="34"/>
      <c r="G214" s="20"/>
    </row>
    <row r="215" spans="1:11" x14ac:dyDescent="0.3">
      <c r="A215" s="1" t="s">
        <v>8</v>
      </c>
      <c r="B215" s="2"/>
      <c r="C215" s="2">
        <f>C194+C195+C196+C197+C198+C199+C200+C201+C202+C203+C204+C205+C206+C207+C208+C209+C210+C211+C212+C213</f>
        <v>6983789.0200000005</v>
      </c>
      <c r="D215" s="2">
        <f>D194+D195+D196+D197+D198+D199+D200+D201+D202+D203+D204+D205+D206+D207+D208+D209+D210+D211+D212</f>
        <v>4551580.7599999988</v>
      </c>
      <c r="E215" s="2"/>
      <c r="F215" s="34"/>
      <c r="G215" s="20"/>
    </row>
    <row r="216" spans="1:11" x14ac:dyDescent="0.3">
      <c r="A216" s="4"/>
      <c r="B216" s="16"/>
      <c r="C216" s="16"/>
      <c r="D216" s="16"/>
      <c r="E216" s="16"/>
      <c r="F216" s="31"/>
      <c r="G216" s="22"/>
    </row>
    <row r="217" spans="1:11" x14ac:dyDescent="0.3">
      <c r="A217" s="4"/>
      <c r="B217" s="16"/>
      <c r="C217" s="16"/>
      <c r="D217" s="16"/>
      <c r="E217" s="16"/>
      <c r="F217" s="31"/>
      <c r="G217" s="22"/>
    </row>
    <row r="218" spans="1:11" x14ac:dyDescent="0.3">
      <c r="A218" s="4"/>
      <c r="B218" s="16"/>
      <c r="C218" s="16"/>
      <c r="D218" s="16"/>
      <c r="E218" s="16"/>
      <c r="F218" s="31"/>
      <c r="G218" s="22"/>
    </row>
    <row r="219" spans="1:11" s="4" customFormat="1" x14ac:dyDescent="0.3">
      <c r="B219" s="16"/>
      <c r="C219" s="16"/>
      <c r="D219" s="16"/>
      <c r="E219" s="16"/>
      <c r="F219" s="31"/>
      <c r="G219" s="22"/>
      <c r="I219" s="16"/>
      <c r="J219" s="16"/>
      <c r="K219" s="16"/>
    </row>
    <row r="220" spans="1:11" x14ac:dyDescent="0.3">
      <c r="A220" s="1" t="s">
        <v>0</v>
      </c>
      <c r="B220" s="2"/>
      <c r="C220" s="2"/>
      <c r="D220" s="2"/>
      <c r="E220" s="2"/>
      <c r="F220" s="34"/>
      <c r="G220" s="20"/>
    </row>
    <row r="221" spans="1:11" x14ac:dyDescent="0.3">
      <c r="A221" s="1" t="s">
        <v>1</v>
      </c>
      <c r="B221" s="2"/>
      <c r="C221" s="2"/>
      <c r="D221" s="2"/>
      <c r="E221" s="2"/>
      <c r="F221" s="34"/>
      <c r="G221" s="20"/>
    </row>
    <row r="222" spans="1:11" x14ac:dyDescent="0.3">
      <c r="A222" s="1" t="s">
        <v>2</v>
      </c>
      <c r="B222" s="2"/>
      <c r="C222" s="2"/>
      <c r="D222" s="2"/>
      <c r="E222" s="2"/>
      <c r="F222" s="34"/>
      <c r="G222" s="20"/>
    </row>
    <row r="223" spans="1:11" x14ac:dyDescent="0.3">
      <c r="A223" s="1" t="s">
        <v>12</v>
      </c>
      <c r="B223" s="2"/>
      <c r="C223" s="2"/>
      <c r="D223" s="2"/>
      <c r="E223" s="2"/>
      <c r="F223" s="34"/>
      <c r="G223" s="20"/>
    </row>
    <row r="224" spans="1:11" x14ac:dyDescent="0.3">
      <c r="A224" s="1"/>
      <c r="B224" s="2"/>
      <c r="C224" s="2"/>
      <c r="D224" s="2"/>
      <c r="E224" s="2"/>
      <c r="F224" s="34"/>
      <c r="G224" s="20"/>
    </row>
    <row r="225" spans="1:7" x14ac:dyDescent="0.3">
      <c r="A225" s="1" t="s">
        <v>4</v>
      </c>
      <c r="B225" s="2" t="s">
        <v>9</v>
      </c>
      <c r="C225" s="2" t="s">
        <v>5</v>
      </c>
      <c r="D225" s="2" t="s">
        <v>6</v>
      </c>
      <c r="E225" s="2" t="s">
        <v>7</v>
      </c>
      <c r="F225" s="34"/>
      <c r="G225" s="20"/>
    </row>
    <row r="226" spans="1:7" x14ac:dyDescent="0.3">
      <c r="A226" s="1" t="s">
        <v>111</v>
      </c>
      <c r="B226" s="2">
        <v>10634623.109999999</v>
      </c>
      <c r="C226" s="2">
        <v>229489.79</v>
      </c>
      <c r="D226" s="2">
        <v>90967.67</v>
      </c>
      <c r="E226" s="2">
        <f t="shared" ref="E226:E231" si="12">B226+C226-D226</f>
        <v>10773145.229999999</v>
      </c>
      <c r="F226" s="34" t="s">
        <v>13</v>
      </c>
      <c r="G226" s="20">
        <v>4800450.26</v>
      </c>
    </row>
    <row r="227" spans="1:7" x14ac:dyDescent="0.3">
      <c r="A227" s="1" t="s">
        <v>112</v>
      </c>
      <c r="B227" s="2">
        <v>10773145.23</v>
      </c>
      <c r="C227" s="2">
        <v>85361.51</v>
      </c>
      <c r="D227" s="2">
        <v>202500</v>
      </c>
      <c r="E227" s="2">
        <f>B227+C227-D227</f>
        <v>10656006.74</v>
      </c>
      <c r="F227" s="34" t="s">
        <v>14</v>
      </c>
      <c r="G227" s="20">
        <v>7790504.0199999996</v>
      </c>
    </row>
    <row r="228" spans="1:7" x14ac:dyDescent="0.3">
      <c r="A228" s="1" t="s">
        <v>113</v>
      </c>
      <c r="B228" s="2">
        <v>10656006.74</v>
      </c>
      <c r="C228" s="2">
        <v>458823.39</v>
      </c>
      <c r="D228" s="2">
        <v>1859159.58</v>
      </c>
      <c r="E228" s="2">
        <f t="shared" si="12"/>
        <v>9255670.5500000007</v>
      </c>
      <c r="F228" s="34" t="s">
        <v>15</v>
      </c>
      <c r="G228" s="20">
        <v>6324491.3600000003</v>
      </c>
    </row>
    <row r="229" spans="1:7" x14ac:dyDescent="0.3">
      <c r="A229" s="1" t="s">
        <v>114</v>
      </c>
      <c r="B229" s="2">
        <v>9255670.5500000007</v>
      </c>
      <c r="C229" s="2">
        <v>949513.45</v>
      </c>
      <c r="D229" s="2"/>
      <c r="E229" s="2">
        <f t="shared" si="12"/>
        <v>10205184</v>
      </c>
      <c r="F229" s="34" t="s">
        <v>16</v>
      </c>
      <c r="G229" s="20">
        <v>5883689.8600000003</v>
      </c>
    </row>
    <row r="230" spans="1:7" x14ac:dyDescent="0.3">
      <c r="A230" s="1" t="s">
        <v>115</v>
      </c>
      <c r="B230" s="2">
        <v>10205184</v>
      </c>
      <c r="C230" s="2">
        <v>227552</v>
      </c>
      <c r="D230" s="2">
        <v>255294.48</v>
      </c>
      <c r="E230" s="2">
        <f>B230+C230-D230</f>
        <v>10177441.52</v>
      </c>
      <c r="F230" s="34" t="s">
        <v>17</v>
      </c>
      <c r="G230" s="20">
        <v>6983789.0199999996</v>
      </c>
    </row>
    <row r="231" spans="1:7" x14ac:dyDescent="0.3">
      <c r="A231" s="1" t="s">
        <v>116</v>
      </c>
      <c r="B231" s="2">
        <v>10177441.52</v>
      </c>
      <c r="C231" s="2">
        <v>172742</v>
      </c>
      <c r="D231" s="2"/>
      <c r="E231" s="2">
        <f t="shared" si="12"/>
        <v>10350183.52</v>
      </c>
      <c r="F231" s="34" t="s">
        <v>18</v>
      </c>
      <c r="G231" s="20">
        <f>C265</f>
        <v>5740072.6899999995</v>
      </c>
    </row>
    <row r="232" spans="1:7" x14ac:dyDescent="0.3">
      <c r="A232" s="1" t="s">
        <v>117</v>
      </c>
      <c r="B232" s="2">
        <v>10350183.52</v>
      </c>
      <c r="C232" s="2">
        <v>98068.76</v>
      </c>
      <c r="D232" s="2">
        <v>94043.26</v>
      </c>
      <c r="E232" s="2">
        <f>B232+C232-D232</f>
        <v>10354209.02</v>
      </c>
      <c r="F232" s="34" t="s">
        <v>8</v>
      </c>
      <c r="G232" s="20">
        <f>G226+G227+G228+G229+G230+G231</f>
        <v>37522997.210000001</v>
      </c>
    </row>
    <row r="233" spans="1:7" x14ac:dyDescent="0.3">
      <c r="A233" s="1" t="s">
        <v>118</v>
      </c>
      <c r="B233" s="2">
        <v>10354209.02</v>
      </c>
      <c r="C233" s="2">
        <v>180792</v>
      </c>
      <c r="D233" s="2"/>
      <c r="E233" s="2">
        <f t="shared" ref="E233:E237" si="13">B233+C233-D233</f>
        <v>10535001.02</v>
      </c>
      <c r="F233" s="34"/>
      <c r="G233" s="20"/>
    </row>
    <row r="234" spans="1:7" x14ac:dyDescent="0.3">
      <c r="A234" s="1" t="s">
        <v>119</v>
      </c>
      <c r="B234" s="2">
        <v>10535001.02</v>
      </c>
      <c r="C234" s="2">
        <v>578970</v>
      </c>
      <c r="D234" s="2">
        <v>1000346.26</v>
      </c>
      <c r="E234" s="2">
        <f>B234+C234-D234</f>
        <v>10113624.76</v>
      </c>
      <c r="F234" s="34"/>
      <c r="G234" s="20"/>
    </row>
    <row r="235" spans="1:7" x14ac:dyDescent="0.3">
      <c r="A235" s="1" t="s">
        <v>110</v>
      </c>
      <c r="B235" s="2">
        <v>10113624.76</v>
      </c>
      <c r="C235" s="2">
        <v>175690.17</v>
      </c>
      <c r="D235" s="2">
        <v>17063.64</v>
      </c>
      <c r="E235" s="2">
        <f t="shared" si="13"/>
        <v>10272251.289999999</v>
      </c>
      <c r="F235" s="34"/>
      <c r="G235" s="20"/>
    </row>
    <row r="236" spans="1:7" x14ac:dyDescent="0.3">
      <c r="A236" s="1" t="s">
        <v>120</v>
      </c>
      <c r="B236" s="2">
        <v>10272251.289999999</v>
      </c>
      <c r="C236" s="2">
        <v>154118.23000000001</v>
      </c>
      <c r="D236" s="2"/>
      <c r="E236" s="2">
        <f t="shared" si="13"/>
        <v>10426369.52</v>
      </c>
      <c r="F236" s="34"/>
      <c r="G236" s="20"/>
    </row>
    <row r="237" spans="1:7" x14ac:dyDescent="0.3">
      <c r="A237" s="1" t="s">
        <v>121</v>
      </c>
      <c r="B237" s="2">
        <v>10426369.52</v>
      </c>
      <c r="C237" s="2">
        <v>78644</v>
      </c>
      <c r="D237" s="2">
        <v>766233.86</v>
      </c>
      <c r="E237" s="2">
        <f t="shared" si="13"/>
        <v>9738779.6600000001</v>
      </c>
      <c r="F237" s="34"/>
      <c r="G237" s="20"/>
    </row>
    <row r="238" spans="1:7" x14ac:dyDescent="0.3">
      <c r="A238" s="1" t="s">
        <v>122</v>
      </c>
      <c r="B238" s="2">
        <v>9738779.6600000001</v>
      </c>
      <c r="C238" s="2">
        <v>260905</v>
      </c>
      <c r="D238" s="2">
        <v>1281806.21</v>
      </c>
      <c r="E238" s="2">
        <f>B238+C238-D238</f>
        <v>8717878.4499999993</v>
      </c>
      <c r="F238" s="34"/>
      <c r="G238" s="20"/>
    </row>
    <row r="239" spans="1:7" x14ac:dyDescent="0.3">
      <c r="A239" s="1" t="s">
        <v>123</v>
      </c>
      <c r="B239" s="2">
        <v>8717878.4499999993</v>
      </c>
      <c r="C239" s="2">
        <v>499126.83</v>
      </c>
      <c r="D239" s="2"/>
      <c r="E239" s="2">
        <f t="shared" ref="E239:E244" si="14">B239+C239-D239</f>
        <v>9217005.2799999993</v>
      </c>
      <c r="F239" s="34"/>
      <c r="G239" s="20"/>
    </row>
    <row r="240" spans="1:7" x14ac:dyDescent="0.3">
      <c r="A240" s="1" t="s">
        <v>124</v>
      </c>
      <c r="B240" s="2">
        <v>9217005.2799999993</v>
      </c>
      <c r="C240" s="2">
        <v>175032.33</v>
      </c>
      <c r="D240" s="2"/>
      <c r="E240" s="2">
        <f t="shared" si="14"/>
        <v>9392037.6099999994</v>
      </c>
      <c r="F240" s="34"/>
      <c r="G240" s="20"/>
    </row>
    <row r="241" spans="1:7" x14ac:dyDescent="0.3">
      <c r="A241" s="1" t="s">
        <v>125</v>
      </c>
      <c r="B241" s="2">
        <v>9392037.6099999994</v>
      </c>
      <c r="C241" s="2">
        <v>74407.16</v>
      </c>
      <c r="D241" s="2">
        <v>454460</v>
      </c>
      <c r="E241" s="2">
        <f t="shared" si="14"/>
        <v>9011984.7699999996</v>
      </c>
      <c r="F241" s="34"/>
      <c r="G241" s="20"/>
    </row>
    <row r="242" spans="1:7" x14ac:dyDescent="0.3">
      <c r="A242" s="1" t="s">
        <v>126</v>
      </c>
      <c r="B242" s="2">
        <v>9011984.7699999996</v>
      </c>
      <c r="C242" s="2">
        <v>85668</v>
      </c>
      <c r="D242" s="2"/>
      <c r="E242" s="2">
        <f t="shared" si="14"/>
        <v>9097652.7699999996</v>
      </c>
      <c r="F242" s="34"/>
      <c r="G242" s="20"/>
    </row>
    <row r="243" spans="1:7" x14ac:dyDescent="0.3">
      <c r="A243" s="1" t="s">
        <v>127</v>
      </c>
      <c r="B243" s="2">
        <v>9097652.7699999996</v>
      </c>
      <c r="C243" s="2">
        <v>177174</v>
      </c>
      <c r="D243" s="2"/>
      <c r="E243" s="2">
        <f t="shared" si="14"/>
        <v>9274826.7699999996</v>
      </c>
      <c r="F243" s="34"/>
      <c r="G243" s="20"/>
    </row>
    <row r="244" spans="1:7" x14ac:dyDescent="0.3">
      <c r="A244" s="1" t="s">
        <v>128</v>
      </c>
      <c r="B244" s="2">
        <v>9274826.7699999996</v>
      </c>
      <c r="C244" s="2">
        <v>601543.28</v>
      </c>
      <c r="D244" s="2">
        <v>12000</v>
      </c>
      <c r="E244" s="2">
        <f t="shared" si="14"/>
        <v>9864370.0499999989</v>
      </c>
      <c r="F244" s="34"/>
      <c r="G244" s="20"/>
    </row>
    <row r="245" spans="1:7" x14ac:dyDescent="0.3">
      <c r="A245" s="1" t="s">
        <v>129</v>
      </c>
      <c r="B245" s="2">
        <v>9864370.0500000007</v>
      </c>
      <c r="C245" s="2">
        <v>214099</v>
      </c>
      <c r="D245" s="2"/>
      <c r="E245" s="2">
        <f>B245+C245-D245</f>
        <v>10078469.050000001</v>
      </c>
      <c r="F245" s="34"/>
      <c r="G245" s="20"/>
    </row>
    <row r="246" spans="1:7" x14ac:dyDescent="0.3">
      <c r="A246" s="1" t="s">
        <v>130</v>
      </c>
      <c r="B246" s="2">
        <v>10078469.050000001</v>
      </c>
      <c r="C246" s="2">
        <v>143915</v>
      </c>
      <c r="D246" s="2"/>
      <c r="E246" s="2">
        <f>B246+C246-D246</f>
        <v>10222384.050000001</v>
      </c>
      <c r="F246" s="34"/>
      <c r="G246" s="20"/>
    </row>
    <row r="247" spans="1:7" x14ac:dyDescent="0.3">
      <c r="A247" s="1" t="s">
        <v>131</v>
      </c>
      <c r="B247" s="2">
        <v>10222384.050000001</v>
      </c>
      <c r="C247" s="2">
        <v>118436.79</v>
      </c>
      <c r="D247" s="2"/>
      <c r="E247" s="2">
        <f>B247+C247-D247</f>
        <v>10340820.84</v>
      </c>
      <c r="F247" s="34"/>
      <c r="G247" s="20"/>
    </row>
    <row r="248" spans="1:7" x14ac:dyDescent="0.3">
      <c r="A248" s="1"/>
      <c r="B248" s="2"/>
      <c r="C248" s="2"/>
      <c r="D248" s="2"/>
      <c r="E248" s="2"/>
      <c r="F248" s="34"/>
      <c r="G248" s="20"/>
    </row>
    <row r="249" spans="1:7" x14ac:dyDescent="0.3">
      <c r="A249" s="1"/>
      <c r="B249" s="2"/>
      <c r="C249" s="2"/>
      <c r="D249" s="2"/>
      <c r="E249" s="2">
        <f t="shared" ref="E249:E263" si="15">SUM(B249+C249-D249)</f>
        <v>0</v>
      </c>
      <c r="F249" s="34"/>
      <c r="G249" s="20"/>
    </row>
    <row r="250" spans="1:7" x14ac:dyDescent="0.3">
      <c r="A250" s="1"/>
      <c r="B250" s="2"/>
      <c r="C250" s="2"/>
      <c r="D250" s="2"/>
      <c r="E250" s="2">
        <f t="shared" si="15"/>
        <v>0</v>
      </c>
      <c r="F250" s="34"/>
      <c r="G250" s="20"/>
    </row>
    <row r="251" spans="1:7" x14ac:dyDescent="0.3">
      <c r="A251" s="1"/>
      <c r="B251" s="2"/>
      <c r="C251" s="2"/>
      <c r="D251" s="2"/>
      <c r="E251" s="2">
        <f t="shared" si="15"/>
        <v>0</v>
      </c>
      <c r="F251" s="34"/>
      <c r="G251" s="20"/>
    </row>
    <row r="252" spans="1:7" x14ac:dyDescent="0.3">
      <c r="A252" s="1"/>
      <c r="B252" s="2"/>
      <c r="C252" s="2"/>
      <c r="D252" s="2"/>
      <c r="E252" s="2">
        <f t="shared" si="15"/>
        <v>0</v>
      </c>
      <c r="F252" s="34"/>
      <c r="G252" s="20"/>
    </row>
    <row r="253" spans="1:7" x14ac:dyDescent="0.3">
      <c r="A253" s="1"/>
      <c r="B253" s="2"/>
      <c r="C253" s="2"/>
      <c r="D253" s="2"/>
      <c r="E253" s="2">
        <f t="shared" si="15"/>
        <v>0</v>
      </c>
      <c r="F253" s="34"/>
      <c r="G253" s="20"/>
    </row>
    <row r="254" spans="1:7" x14ac:dyDescent="0.3">
      <c r="A254" s="1"/>
      <c r="B254" s="2"/>
      <c r="C254" s="2"/>
      <c r="D254" s="2"/>
      <c r="E254" s="2">
        <f t="shared" si="15"/>
        <v>0</v>
      </c>
      <c r="F254" s="34"/>
      <c r="G254" s="20"/>
    </row>
    <row r="255" spans="1:7" x14ac:dyDescent="0.3">
      <c r="A255" s="1"/>
      <c r="B255" s="2"/>
      <c r="C255" s="2"/>
      <c r="D255" s="2"/>
      <c r="E255" s="2">
        <f t="shared" si="15"/>
        <v>0</v>
      </c>
      <c r="F255" s="34"/>
      <c r="G255" s="20"/>
    </row>
    <row r="256" spans="1:7" x14ac:dyDescent="0.3">
      <c r="A256" s="1"/>
      <c r="B256" s="2"/>
      <c r="C256" s="2"/>
      <c r="D256" s="2"/>
      <c r="E256" s="2">
        <f t="shared" si="15"/>
        <v>0</v>
      </c>
      <c r="F256" s="34"/>
      <c r="G256" s="20"/>
    </row>
    <row r="257" spans="1:7" x14ac:dyDescent="0.3">
      <c r="A257" s="1"/>
      <c r="B257" s="2"/>
      <c r="C257" s="2"/>
      <c r="D257" s="2"/>
      <c r="E257" s="2">
        <f t="shared" si="15"/>
        <v>0</v>
      </c>
      <c r="F257" s="34"/>
      <c r="G257" s="20"/>
    </row>
    <row r="258" spans="1:7" x14ac:dyDescent="0.3">
      <c r="A258" s="1"/>
      <c r="B258" s="2"/>
      <c r="C258" s="2"/>
      <c r="D258" s="2"/>
      <c r="E258" s="2">
        <f t="shared" si="15"/>
        <v>0</v>
      </c>
      <c r="F258" s="34"/>
      <c r="G258" s="20"/>
    </row>
    <row r="259" spans="1:7" x14ac:dyDescent="0.3">
      <c r="A259" s="1"/>
      <c r="B259" s="2"/>
      <c r="C259" s="2"/>
      <c r="D259" s="2"/>
      <c r="E259" s="2">
        <f t="shared" si="15"/>
        <v>0</v>
      </c>
      <c r="F259" s="34"/>
      <c r="G259" s="20"/>
    </row>
    <row r="260" spans="1:7" x14ac:dyDescent="0.3">
      <c r="A260" s="1"/>
      <c r="B260" s="2"/>
      <c r="C260" s="2"/>
      <c r="D260" s="2"/>
      <c r="E260" s="2">
        <f t="shared" si="15"/>
        <v>0</v>
      </c>
      <c r="F260" s="34"/>
      <c r="G260" s="20"/>
    </row>
    <row r="261" spans="1:7" x14ac:dyDescent="0.3">
      <c r="A261" s="1"/>
      <c r="B261" s="2"/>
      <c r="C261" s="2"/>
      <c r="D261" s="2"/>
      <c r="E261" s="2">
        <f t="shared" si="15"/>
        <v>0</v>
      </c>
      <c r="F261" s="34"/>
      <c r="G261" s="20"/>
    </row>
    <row r="262" spans="1:7" x14ac:dyDescent="0.3">
      <c r="A262" s="1"/>
      <c r="B262" s="2"/>
      <c r="C262" s="2"/>
      <c r="D262" s="2"/>
      <c r="E262" s="2">
        <f t="shared" si="15"/>
        <v>0</v>
      </c>
      <c r="F262" s="34"/>
      <c r="G262" s="20"/>
    </row>
    <row r="263" spans="1:7" x14ac:dyDescent="0.3">
      <c r="A263" s="1"/>
      <c r="B263" s="2"/>
      <c r="C263" s="2"/>
      <c r="D263" s="2"/>
      <c r="E263" s="2">
        <f t="shared" si="15"/>
        <v>0</v>
      </c>
      <c r="F263" s="34"/>
      <c r="G263" s="20"/>
    </row>
    <row r="264" spans="1:7" x14ac:dyDescent="0.3">
      <c r="A264" s="1"/>
      <c r="B264" s="2"/>
      <c r="C264" s="2"/>
      <c r="D264" s="2"/>
      <c r="E264" s="2"/>
      <c r="F264" s="34"/>
      <c r="G264" s="20"/>
    </row>
    <row r="265" spans="1:7" x14ac:dyDescent="0.3">
      <c r="A265" s="1" t="s">
        <v>8</v>
      </c>
      <c r="B265" s="2"/>
      <c r="C265" s="2">
        <f>C226+C227+C228+C229+C230+C231+C232+C233+C234+C235+C236+C237+C238+C239+C240+C241+C242+C243+C244+C245+C246+C247+C248</f>
        <v>5740072.6899999995</v>
      </c>
      <c r="D265" s="2">
        <f>D226+D227+D228+D230+D232+D234+D235+D237+D238+D241+D244</f>
        <v>6033874.96</v>
      </c>
      <c r="E265" s="2"/>
      <c r="F265" s="34"/>
      <c r="G265" s="20"/>
    </row>
    <row r="267" spans="1:7" x14ac:dyDescent="0.3">
      <c r="A267" s="5"/>
      <c r="B267" s="15"/>
      <c r="C267" s="15"/>
      <c r="D267" s="15"/>
      <c r="E267" s="15"/>
      <c r="F267" s="30"/>
      <c r="G267" s="25"/>
    </row>
    <row r="268" spans="1:7" x14ac:dyDescent="0.3">
      <c r="A268" s="9" t="s">
        <v>0</v>
      </c>
      <c r="B268" s="16"/>
      <c r="C268" s="16"/>
      <c r="D268" s="16"/>
      <c r="E268" s="16"/>
      <c r="F268" s="31"/>
      <c r="G268" s="26"/>
    </row>
    <row r="269" spans="1:7" x14ac:dyDescent="0.3">
      <c r="A269" s="9" t="s">
        <v>1</v>
      </c>
      <c r="B269" s="16"/>
      <c r="C269" s="16"/>
      <c r="D269" s="16"/>
      <c r="E269" s="16"/>
      <c r="F269" s="31"/>
      <c r="G269" s="26"/>
    </row>
    <row r="270" spans="1:7" x14ac:dyDescent="0.3">
      <c r="A270" s="9" t="s">
        <v>2</v>
      </c>
      <c r="B270" s="16"/>
      <c r="C270" s="16"/>
      <c r="D270" s="16"/>
      <c r="E270" s="16"/>
      <c r="F270" s="31"/>
      <c r="G270" s="26"/>
    </row>
    <row r="271" spans="1:7" x14ac:dyDescent="0.3">
      <c r="A271" s="8" t="s">
        <v>12</v>
      </c>
      <c r="B271" s="17"/>
      <c r="C271" s="17"/>
      <c r="D271" s="17"/>
      <c r="E271" s="17"/>
      <c r="F271" s="32"/>
      <c r="G271" s="27"/>
    </row>
    <row r="272" spans="1:7" x14ac:dyDescent="0.3">
      <c r="A272" s="1"/>
      <c r="B272" s="2"/>
      <c r="C272" s="2"/>
      <c r="D272" s="2"/>
      <c r="E272" s="2"/>
      <c r="F272" s="34"/>
      <c r="G272" s="20"/>
    </row>
    <row r="273" spans="1:7" x14ac:dyDescent="0.3">
      <c r="A273" s="1" t="s">
        <v>4</v>
      </c>
      <c r="B273" s="2" t="s">
        <v>9</v>
      </c>
      <c r="C273" s="2" t="s">
        <v>5</v>
      </c>
      <c r="D273" s="2" t="s">
        <v>6</v>
      </c>
      <c r="E273" s="2" t="s">
        <v>7</v>
      </c>
      <c r="F273" s="34"/>
      <c r="G273" s="20"/>
    </row>
    <row r="274" spans="1:7" x14ac:dyDescent="0.3">
      <c r="A274" s="1" t="s">
        <v>153</v>
      </c>
      <c r="B274" s="2">
        <v>10340820.84</v>
      </c>
      <c r="C274" s="2">
        <v>233812</v>
      </c>
      <c r="D274" s="2">
        <v>85011.67</v>
      </c>
      <c r="E274" s="2">
        <f t="shared" ref="E274:E279" si="16">B274+C274-D274</f>
        <v>10489621.17</v>
      </c>
      <c r="F274" s="34"/>
      <c r="G274" s="20"/>
    </row>
    <row r="275" spans="1:7" x14ac:dyDescent="0.3">
      <c r="A275" s="1" t="s">
        <v>152</v>
      </c>
      <c r="B275" s="2">
        <v>10489621.17</v>
      </c>
      <c r="C275" s="2">
        <v>752023.43</v>
      </c>
      <c r="D275" s="2">
        <v>1550295.66</v>
      </c>
      <c r="E275" s="2">
        <f>B275+C275-D275</f>
        <v>9691348.9399999995</v>
      </c>
      <c r="F275" s="34"/>
      <c r="G275" s="20"/>
    </row>
    <row r="276" spans="1:7" x14ac:dyDescent="0.3">
      <c r="A276" s="1" t="s">
        <v>154</v>
      </c>
      <c r="B276" s="2">
        <v>9691348.9399999995</v>
      </c>
      <c r="C276" s="2">
        <v>381769.46</v>
      </c>
      <c r="D276" s="2">
        <v>0</v>
      </c>
      <c r="E276" s="2">
        <f t="shared" si="16"/>
        <v>10073118.4</v>
      </c>
      <c r="F276" s="34" t="s">
        <v>13</v>
      </c>
      <c r="G276" s="20">
        <v>4800450.26</v>
      </c>
    </row>
    <row r="277" spans="1:7" x14ac:dyDescent="0.3">
      <c r="A277" s="1" t="s">
        <v>156</v>
      </c>
      <c r="B277" s="2">
        <v>10073118.4</v>
      </c>
      <c r="C277" s="2">
        <v>109959</v>
      </c>
      <c r="D277" s="2">
        <v>216013.34</v>
      </c>
      <c r="E277" s="2">
        <f>B277+C277-D277</f>
        <v>9967064.0600000005</v>
      </c>
      <c r="F277" s="34" t="s">
        <v>14</v>
      </c>
      <c r="G277" s="20">
        <v>7790504.0199999996</v>
      </c>
    </row>
    <row r="278" spans="1:7" x14ac:dyDescent="0.3">
      <c r="A278" s="1" t="s">
        <v>155</v>
      </c>
      <c r="B278" s="2">
        <v>9967064.0600000005</v>
      </c>
      <c r="C278" s="2">
        <v>378073.54</v>
      </c>
      <c r="D278" s="2">
        <v>184916.76</v>
      </c>
      <c r="E278" s="2">
        <f>B278+C278-D278</f>
        <v>10160220.84</v>
      </c>
      <c r="F278" s="34" t="s">
        <v>15</v>
      </c>
      <c r="G278" s="20">
        <v>6324491.3600000003</v>
      </c>
    </row>
    <row r="279" spans="1:7" x14ac:dyDescent="0.3">
      <c r="A279" s="1" t="s">
        <v>157</v>
      </c>
      <c r="B279" s="2">
        <v>10160220.84</v>
      </c>
      <c r="C279" s="2">
        <v>102418.5</v>
      </c>
      <c r="D279" s="2">
        <v>127652.56</v>
      </c>
      <c r="E279" s="2">
        <f t="shared" si="16"/>
        <v>10134986.779999999</v>
      </c>
      <c r="F279" s="34" t="s">
        <v>16</v>
      </c>
      <c r="G279" s="20">
        <v>5883689.8600000003</v>
      </c>
    </row>
    <row r="280" spans="1:7" x14ac:dyDescent="0.3">
      <c r="A280" s="1" t="s">
        <v>158</v>
      </c>
      <c r="B280" s="2">
        <v>10134986.779999999</v>
      </c>
      <c r="C280" s="2">
        <v>651592.06000000006</v>
      </c>
      <c r="D280" s="2">
        <v>89069.6</v>
      </c>
      <c r="E280" s="2">
        <f>B280+C280-D280</f>
        <v>10697509.24</v>
      </c>
      <c r="F280" s="34" t="s">
        <v>17</v>
      </c>
      <c r="G280" s="20">
        <v>6983789.0199999996</v>
      </c>
    </row>
    <row r="281" spans="1:7" x14ac:dyDescent="0.3">
      <c r="A281" s="1" t="s">
        <v>159</v>
      </c>
      <c r="B281" s="2">
        <v>10697509.24</v>
      </c>
      <c r="C281" s="2">
        <v>260957.53</v>
      </c>
      <c r="D281" s="2">
        <v>0</v>
      </c>
      <c r="E281" s="2">
        <f>B281+C281</f>
        <v>10958466.77</v>
      </c>
      <c r="F281" s="34" t="s">
        <v>18</v>
      </c>
      <c r="G281" s="20">
        <v>5740072.6900000004</v>
      </c>
    </row>
    <row r="282" spans="1:7" x14ac:dyDescent="0.3">
      <c r="A282" s="1" t="s">
        <v>160</v>
      </c>
      <c r="B282" s="2">
        <v>10958466.77</v>
      </c>
      <c r="C282" s="2">
        <v>212045.64</v>
      </c>
      <c r="D282" s="2">
        <v>0</v>
      </c>
      <c r="E282" s="2">
        <f>B282+C282-D282</f>
        <v>11170512.41</v>
      </c>
      <c r="F282" s="34" t="s">
        <v>19</v>
      </c>
      <c r="G282" s="20">
        <f>C313</f>
        <v>5759900.5800000001</v>
      </c>
    </row>
    <row r="283" spans="1:7" x14ac:dyDescent="0.3">
      <c r="A283" s="1" t="s">
        <v>161</v>
      </c>
      <c r="B283" s="2">
        <v>11170512.41</v>
      </c>
      <c r="C283" s="2">
        <v>115496.74</v>
      </c>
      <c r="D283" s="2">
        <v>771878.62</v>
      </c>
      <c r="E283" s="2">
        <f>B283+C283-D283</f>
        <v>10514130.530000001</v>
      </c>
      <c r="F283" s="34"/>
      <c r="G283" s="20"/>
    </row>
    <row r="284" spans="1:7" x14ac:dyDescent="0.3">
      <c r="A284" s="1" t="s">
        <v>162</v>
      </c>
      <c r="B284" s="2">
        <v>10514130.529999999</v>
      </c>
      <c r="C284" s="2">
        <v>186639.67</v>
      </c>
      <c r="D284" s="2">
        <v>106994.88</v>
      </c>
      <c r="E284" s="2">
        <f>B284+C284-D284</f>
        <v>10593775.319999998</v>
      </c>
      <c r="F284" s="34" t="s">
        <v>8</v>
      </c>
      <c r="G284" s="20">
        <f>G276+G277+G278+G279+G280+G281+G282</f>
        <v>43282897.789999999</v>
      </c>
    </row>
    <row r="285" spans="1:7" x14ac:dyDescent="0.3">
      <c r="A285" s="1" t="s">
        <v>163</v>
      </c>
      <c r="B285" s="2">
        <v>10593775.32</v>
      </c>
      <c r="C285" s="2">
        <v>382786.37</v>
      </c>
      <c r="D285" s="2">
        <v>0</v>
      </c>
      <c r="E285" s="2">
        <f>B285+C285</f>
        <v>10976561.689999999</v>
      </c>
      <c r="F285" s="34"/>
      <c r="G285" s="20"/>
    </row>
    <row r="286" spans="1:7" x14ac:dyDescent="0.3">
      <c r="A286" s="1" t="s">
        <v>164</v>
      </c>
      <c r="B286" s="2">
        <v>10976561.689999999</v>
      </c>
      <c r="C286" s="2">
        <v>57802</v>
      </c>
      <c r="D286" s="2">
        <v>1271660.48</v>
      </c>
      <c r="E286" s="2">
        <f>B286+C286-D286</f>
        <v>9762703.209999999</v>
      </c>
      <c r="F286" s="34"/>
      <c r="G286" s="20"/>
    </row>
    <row r="287" spans="1:7" x14ac:dyDescent="0.3">
      <c r="A287" s="1" t="s">
        <v>165</v>
      </c>
      <c r="B287" s="2">
        <v>9762703.2100000009</v>
      </c>
      <c r="C287" s="2">
        <v>358388.17</v>
      </c>
      <c r="D287" s="2">
        <v>134522.99</v>
      </c>
      <c r="E287" s="2">
        <f>B287+C287-D287</f>
        <v>9986568.3900000006</v>
      </c>
      <c r="F287" s="34"/>
      <c r="G287" s="20"/>
    </row>
    <row r="288" spans="1:7" x14ac:dyDescent="0.3">
      <c r="A288" s="1" t="s">
        <v>166</v>
      </c>
      <c r="B288" s="2">
        <v>9986568.3900000006</v>
      </c>
      <c r="C288" s="2">
        <v>186205</v>
      </c>
      <c r="D288" s="2">
        <v>0</v>
      </c>
      <c r="E288" s="2">
        <f>B288+C288</f>
        <v>10172773.390000001</v>
      </c>
      <c r="F288" s="34"/>
      <c r="G288" s="20"/>
    </row>
    <row r="289" spans="1:7" x14ac:dyDescent="0.3">
      <c r="A289" s="1" t="s">
        <v>167</v>
      </c>
      <c r="B289" s="2">
        <v>10172773.390000001</v>
      </c>
      <c r="C289" s="2">
        <v>234757.97</v>
      </c>
      <c r="D289" s="2">
        <v>21039.06</v>
      </c>
      <c r="E289" s="2">
        <f>B289+C289-D289</f>
        <v>10386492.300000001</v>
      </c>
      <c r="F289" s="34"/>
      <c r="G289" s="20"/>
    </row>
    <row r="290" spans="1:7" x14ac:dyDescent="0.3">
      <c r="A290" s="1" t="s">
        <v>168</v>
      </c>
      <c r="B290" s="2">
        <v>10386492.300000001</v>
      </c>
      <c r="C290" s="2">
        <v>494338.42</v>
      </c>
      <c r="D290" s="2">
        <v>0</v>
      </c>
      <c r="E290" s="2">
        <f>B290+C290</f>
        <v>10880830.720000001</v>
      </c>
      <c r="F290" s="34"/>
      <c r="G290" s="20"/>
    </row>
    <row r="291" spans="1:7" x14ac:dyDescent="0.3">
      <c r="A291" s="1" t="s">
        <v>172</v>
      </c>
      <c r="B291" s="2">
        <v>10880830.720000001</v>
      </c>
      <c r="C291" s="2">
        <v>115297.4</v>
      </c>
      <c r="D291" s="2">
        <v>48324.91</v>
      </c>
      <c r="E291" s="2">
        <f>B291+C291-D291</f>
        <v>10947803.210000001</v>
      </c>
      <c r="F291" s="34"/>
      <c r="G291" s="20"/>
    </row>
    <row r="292" spans="1:7" x14ac:dyDescent="0.3">
      <c r="A292" s="1" t="s">
        <v>169</v>
      </c>
      <c r="B292" s="2">
        <v>10947803.210000001</v>
      </c>
      <c r="C292" s="2">
        <v>113369</v>
      </c>
      <c r="D292" s="2">
        <v>0</v>
      </c>
      <c r="E292" s="2">
        <f>B292+C292-D292</f>
        <v>11061172.210000001</v>
      </c>
      <c r="F292" s="34"/>
      <c r="G292" s="20"/>
    </row>
    <row r="293" spans="1:7" x14ac:dyDescent="0.3">
      <c r="A293" s="1" t="s">
        <v>170</v>
      </c>
      <c r="B293" s="2">
        <v>11061172.210000001</v>
      </c>
      <c r="C293" s="2">
        <v>142928</v>
      </c>
      <c r="D293" s="2">
        <v>0</v>
      </c>
      <c r="E293" s="2">
        <f>B293+C293-D293</f>
        <v>11204100.210000001</v>
      </c>
      <c r="F293" s="34"/>
      <c r="G293" s="20"/>
    </row>
    <row r="294" spans="1:7" x14ac:dyDescent="0.3">
      <c r="A294" s="1" t="s">
        <v>171</v>
      </c>
      <c r="B294" s="2">
        <v>11204100.210000001</v>
      </c>
      <c r="C294" s="2">
        <v>289240.68</v>
      </c>
      <c r="D294" s="2">
        <v>76057.67</v>
      </c>
      <c r="E294" s="2">
        <f>B294+C294-D294</f>
        <v>11417283.220000001</v>
      </c>
      <c r="F294" s="34"/>
      <c r="G294" s="20"/>
    </row>
    <row r="295" spans="1:7" x14ac:dyDescent="0.3">
      <c r="A295" s="1"/>
      <c r="B295" s="2">
        <v>0</v>
      </c>
      <c r="C295" s="2">
        <v>0</v>
      </c>
      <c r="D295" s="2">
        <v>0</v>
      </c>
      <c r="E295" s="2">
        <f>B295+C295</f>
        <v>0</v>
      </c>
      <c r="F295" s="34"/>
      <c r="G295" s="20"/>
    </row>
    <row r="296" spans="1:7" x14ac:dyDescent="0.3">
      <c r="A296" s="1"/>
      <c r="B296" s="2"/>
      <c r="C296" s="2"/>
      <c r="D296" s="2">
        <v>0</v>
      </c>
      <c r="E296" s="2">
        <f>B296+C296</f>
        <v>0</v>
      </c>
      <c r="F296" s="34"/>
      <c r="G296" s="20"/>
    </row>
    <row r="297" spans="1:7" x14ac:dyDescent="0.3">
      <c r="A297" s="1"/>
      <c r="B297" s="2"/>
      <c r="C297" s="2"/>
      <c r="D297" s="2"/>
      <c r="E297" s="2">
        <f t="shared" ref="E297:E312" si="17">SUM(B297+C297-D297)</f>
        <v>0</v>
      </c>
      <c r="F297" s="34"/>
      <c r="G297" s="20"/>
    </row>
    <row r="298" spans="1:7" x14ac:dyDescent="0.3">
      <c r="A298" s="1"/>
      <c r="B298" s="2"/>
      <c r="C298" s="2"/>
      <c r="D298" s="2"/>
      <c r="E298" s="2">
        <f t="shared" si="17"/>
        <v>0</v>
      </c>
      <c r="F298" s="34"/>
      <c r="G298" s="20"/>
    </row>
    <row r="299" spans="1:7" x14ac:dyDescent="0.3">
      <c r="A299" s="1"/>
      <c r="B299" s="2"/>
      <c r="C299" s="2"/>
      <c r="D299" s="2"/>
      <c r="E299" s="2">
        <f t="shared" si="17"/>
        <v>0</v>
      </c>
      <c r="F299" s="34"/>
      <c r="G299" s="20"/>
    </row>
    <row r="300" spans="1:7" x14ac:dyDescent="0.3">
      <c r="A300" s="1"/>
      <c r="B300" s="2"/>
      <c r="C300" s="2"/>
      <c r="D300" s="2"/>
      <c r="E300" s="2">
        <f t="shared" si="17"/>
        <v>0</v>
      </c>
      <c r="F300" s="34"/>
      <c r="G300" s="20"/>
    </row>
    <row r="301" spans="1:7" x14ac:dyDescent="0.3">
      <c r="A301" s="1"/>
      <c r="B301" s="2"/>
      <c r="C301" s="2"/>
      <c r="D301" s="2"/>
      <c r="E301" s="2">
        <f t="shared" si="17"/>
        <v>0</v>
      </c>
      <c r="F301" s="34"/>
      <c r="G301" s="20"/>
    </row>
    <row r="302" spans="1:7" x14ac:dyDescent="0.3">
      <c r="A302" s="1"/>
      <c r="B302" s="2"/>
      <c r="C302" s="2"/>
      <c r="D302" s="2"/>
      <c r="E302" s="2">
        <f t="shared" si="17"/>
        <v>0</v>
      </c>
      <c r="F302" s="34"/>
      <c r="G302" s="20"/>
    </row>
    <row r="303" spans="1:7" x14ac:dyDescent="0.3">
      <c r="A303" s="1"/>
      <c r="B303" s="2"/>
      <c r="C303" s="2"/>
      <c r="D303" s="2"/>
      <c r="E303" s="2">
        <f t="shared" si="17"/>
        <v>0</v>
      </c>
      <c r="F303" s="34"/>
      <c r="G303" s="20"/>
    </row>
    <row r="304" spans="1:7" x14ac:dyDescent="0.3">
      <c r="A304" s="1"/>
      <c r="B304" s="2"/>
      <c r="C304" s="2"/>
      <c r="D304" s="2"/>
      <c r="E304" s="2">
        <f t="shared" si="17"/>
        <v>0</v>
      </c>
      <c r="F304" s="34"/>
      <c r="G304" s="20"/>
    </row>
    <row r="305" spans="1:7" x14ac:dyDescent="0.3">
      <c r="A305" s="1"/>
      <c r="B305" s="2"/>
      <c r="C305" s="2"/>
      <c r="D305" s="2"/>
      <c r="E305" s="2">
        <f t="shared" si="17"/>
        <v>0</v>
      </c>
      <c r="F305" s="34"/>
      <c r="G305" s="20"/>
    </row>
    <row r="306" spans="1:7" x14ac:dyDescent="0.3">
      <c r="A306" s="1"/>
      <c r="B306" s="2"/>
      <c r="C306" s="2"/>
      <c r="D306" s="2"/>
      <c r="E306" s="2">
        <f t="shared" si="17"/>
        <v>0</v>
      </c>
      <c r="F306" s="34"/>
      <c r="G306" s="20"/>
    </row>
    <row r="307" spans="1:7" x14ac:dyDescent="0.3">
      <c r="A307" s="1"/>
      <c r="B307" s="2"/>
      <c r="C307" s="2"/>
      <c r="D307" s="2"/>
      <c r="E307" s="2">
        <f t="shared" si="17"/>
        <v>0</v>
      </c>
      <c r="F307" s="34"/>
      <c r="G307" s="20"/>
    </row>
    <row r="308" spans="1:7" x14ac:dyDescent="0.3">
      <c r="A308" s="1"/>
      <c r="B308" s="2"/>
      <c r="C308" s="2"/>
      <c r="D308" s="2"/>
      <c r="E308" s="2">
        <f t="shared" si="17"/>
        <v>0</v>
      </c>
      <c r="F308" s="34"/>
      <c r="G308" s="20"/>
    </row>
    <row r="309" spans="1:7" x14ac:dyDescent="0.3">
      <c r="A309" s="1"/>
      <c r="B309" s="2"/>
      <c r="C309" s="2"/>
      <c r="D309" s="2"/>
      <c r="E309" s="2">
        <f t="shared" si="17"/>
        <v>0</v>
      </c>
      <c r="F309" s="34"/>
      <c r="G309" s="20"/>
    </row>
    <row r="310" spans="1:7" x14ac:dyDescent="0.3">
      <c r="A310" s="1"/>
      <c r="B310" s="2"/>
      <c r="C310" s="2"/>
      <c r="D310" s="2"/>
      <c r="E310" s="2">
        <f t="shared" si="17"/>
        <v>0</v>
      </c>
      <c r="F310" s="34"/>
      <c r="G310" s="20"/>
    </row>
    <row r="311" spans="1:7" x14ac:dyDescent="0.3">
      <c r="A311" s="1"/>
      <c r="B311" s="2"/>
      <c r="C311" s="2"/>
      <c r="D311" s="2"/>
      <c r="E311" s="2">
        <f t="shared" si="17"/>
        <v>0</v>
      </c>
      <c r="F311" s="34"/>
      <c r="G311" s="20"/>
    </row>
    <row r="312" spans="1:7" x14ac:dyDescent="0.3">
      <c r="A312" s="1"/>
      <c r="B312" s="2"/>
      <c r="C312" s="2"/>
      <c r="D312" s="2"/>
      <c r="E312" s="2">
        <f t="shared" si="17"/>
        <v>0</v>
      </c>
      <c r="F312" s="34"/>
      <c r="G312" s="20"/>
    </row>
    <row r="313" spans="1:7" x14ac:dyDescent="0.3">
      <c r="A313" s="1" t="s">
        <v>8</v>
      </c>
      <c r="B313" s="2"/>
      <c r="C313" s="2">
        <f>C274+C275+C276+C277+C278+C279+C280+C281+C282+C283+C284+C285+C286+C287+C288+C289+C290+C291+C292+C293+C294+C295+C296</f>
        <v>5759900.5800000001</v>
      </c>
      <c r="D313" s="2">
        <f>D274+D275+D276+D277+D278+D279+D280+D281+D282+D283+D284+D285+D286+D287+D288+D289+D290+D291+D292+D293+D294+D295</f>
        <v>4683438.2</v>
      </c>
      <c r="E313" s="2"/>
      <c r="F313" s="34"/>
      <c r="G313" s="20"/>
    </row>
    <row r="326" spans="1:7" x14ac:dyDescent="0.3">
      <c r="A326" s="5"/>
      <c r="B326" s="15"/>
      <c r="C326" s="15"/>
      <c r="D326" s="15"/>
      <c r="E326" s="15"/>
      <c r="F326" s="30"/>
      <c r="G326" s="25"/>
    </row>
    <row r="327" spans="1:7" x14ac:dyDescent="0.3">
      <c r="A327" s="9" t="s">
        <v>0</v>
      </c>
      <c r="B327" s="16"/>
      <c r="C327" s="16"/>
      <c r="D327" s="16"/>
      <c r="E327" s="16"/>
      <c r="F327" s="31"/>
      <c r="G327" s="26"/>
    </row>
    <row r="328" spans="1:7" x14ac:dyDescent="0.3">
      <c r="A328" s="9" t="s">
        <v>1</v>
      </c>
      <c r="B328" s="16"/>
      <c r="C328" s="16"/>
      <c r="D328" s="16"/>
      <c r="E328" s="16"/>
      <c r="F328" s="31"/>
      <c r="G328" s="26"/>
    </row>
    <row r="329" spans="1:7" x14ac:dyDescent="0.3">
      <c r="A329" s="9" t="s">
        <v>2</v>
      </c>
      <c r="B329" s="16"/>
      <c r="C329" s="16"/>
      <c r="D329" s="16"/>
      <c r="E329" s="16"/>
      <c r="F329" s="31"/>
      <c r="G329" s="26"/>
    </row>
    <row r="330" spans="1:7" x14ac:dyDescent="0.3">
      <c r="A330" s="8" t="s">
        <v>12</v>
      </c>
      <c r="B330" s="17"/>
      <c r="C330" s="17"/>
      <c r="D330" s="17"/>
      <c r="E330" s="17"/>
      <c r="F330" s="32"/>
      <c r="G330" s="27"/>
    </row>
    <row r="331" spans="1:7" x14ac:dyDescent="0.3">
      <c r="A331" s="1"/>
      <c r="B331" s="2"/>
      <c r="C331" s="2"/>
      <c r="D331" s="2"/>
      <c r="E331" s="2"/>
      <c r="F331" s="34"/>
      <c r="G331" s="20"/>
    </row>
    <row r="332" spans="1:7" x14ac:dyDescent="0.3">
      <c r="A332" s="1" t="s">
        <v>4</v>
      </c>
      <c r="B332" s="2" t="s">
        <v>9</v>
      </c>
      <c r="C332" s="2" t="s">
        <v>5</v>
      </c>
      <c r="D332" s="2" t="s">
        <v>6</v>
      </c>
      <c r="E332" s="2" t="s">
        <v>7</v>
      </c>
      <c r="F332" s="34"/>
      <c r="G332" s="20"/>
    </row>
    <row r="333" spans="1:7" x14ac:dyDescent="0.3">
      <c r="A333" s="1" t="s">
        <v>173</v>
      </c>
      <c r="B333" s="2">
        <v>11417283.220000001</v>
      </c>
      <c r="C333" s="2">
        <v>820066.1</v>
      </c>
      <c r="D333" s="2">
        <v>0</v>
      </c>
      <c r="E333" s="2">
        <f>B333+C333-D333</f>
        <v>12237349.32</v>
      </c>
      <c r="F333" s="34"/>
      <c r="G333" s="20"/>
    </row>
    <row r="334" spans="1:7" x14ac:dyDescent="0.3">
      <c r="A334" s="1" t="s">
        <v>174</v>
      </c>
      <c r="B334" s="2">
        <v>12237349.32</v>
      </c>
      <c r="C334" s="2">
        <v>208762.42</v>
      </c>
      <c r="D334" s="2">
        <v>0</v>
      </c>
      <c r="E334" s="2">
        <f>B334+C334-D334</f>
        <v>12446111.74</v>
      </c>
      <c r="F334" s="34"/>
      <c r="G334" s="20"/>
    </row>
    <row r="335" spans="1:7" x14ac:dyDescent="0.3">
      <c r="A335" s="1" t="s">
        <v>175</v>
      </c>
      <c r="B335" s="2">
        <v>12446111.74</v>
      </c>
      <c r="C335" s="2">
        <v>152092.92000000001</v>
      </c>
      <c r="D335" s="2">
        <v>1958568.09</v>
      </c>
      <c r="E335" s="2">
        <f>B335+C335-D335</f>
        <v>10639636.57</v>
      </c>
      <c r="F335" s="34"/>
      <c r="G335" s="20"/>
    </row>
    <row r="336" spans="1:7" x14ac:dyDescent="0.3">
      <c r="A336" s="1" t="s">
        <v>176</v>
      </c>
      <c r="B336" s="2">
        <v>10639636.57</v>
      </c>
      <c r="C336" s="2">
        <v>185721</v>
      </c>
      <c r="D336" s="2">
        <v>0</v>
      </c>
      <c r="E336" s="2">
        <f>B336+C336</f>
        <v>10825357.57</v>
      </c>
      <c r="F336" s="34" t="s">
        <v>13</v>
      </c>
      <c r="G336" s="20">
        <v>4800450.26</v>
      </c>
    </row>
    <row r="337" spans="1:7" x14ac:dyDescent="0.3">
      <c r="A337" s="1" t="s">
        <v>177</v>
      </c>
      <c r="B337" s="2">
        <v>10825357.57</v>
      </c>
      <c r="C337" s="2">
        <v>230500.34</v>
      </c>
      <c r="D337" s="2">
        <v>0</v>
      </c>
      <c r="E337" s="2">
        <f>B337+C337</f>
        <v>11055857.91</v>
      </c>
      <c r="F337" s="34" t="s">
        <v>14</v>
      </c>
      <c r="G337" s="20">
        <v>7790504.0199999996</v>
      </c>
    </row>
    <row r="338" spans="1:7" x14ac:dyDescent="0.3">
      <c r="A338" s="1" t="s">
        <v>178</v>
      </c>
      <c r="B338" s="2">
        <v>11055857.91</v>
      </c>
      <c r="C338" s="2">
        <v>999302.29</v>
      </c>
      <c r="D338" s="2">
        <v>130874.84</v>
      </c>
      <c r="E338" s="2">
        <f t="shared" ref="E338:E350" si="18">B338+C338-D338</f>
        <v>11924285.359999999</v>
      </c>
      <c r="F338" s="34" t="s">
        <v>15</v>
      </c>
      <c r="G338" s="20">
        <v>6324491.3600000003</v>
      </c>
    </row>
    <row r="339" spans="1:7" x14ac:dyDescent="0.3">
      <c r="A339" s="1" t="s">
        <v>179</v>
      </c>
      <c r="B339" s="2">
        <v>11924285.359999999</v>
      </c>
      <c r="C339" s="2">
        <v>157923.29999999999</v>
      </c>
      <c r="D339" s="2">
        <v>0</v>
      </c>
      <c r="E339" s="2">
        <f t="shared" si="18"/>
        <v>12082208.66</v>
      </c>
      <c r="F339" s="34" t="s">
        <v>16</v>
      </c>
      <c r="G339" s="20">
        <v>5883689.8600000003</v>
      </c>
    </row>
    <row r="340" spans="1:7" x14ac:dyDescent="0.3">
      <c r="A340" s="1" t="s">
        <v>180</v>
      </c>
      <c r="B340" s="2">
        <v>12082208.66</v>
      </c>
      <c r="C340" s="2">
        <v>118828.07</v>
      </c>
      <c r="D340" s="2">
        <v>0</v>
      </c>
      <c r="E340" s="2">
        <f t="shared" si="18"/>
        <v>12201036.73</v>
      </c>
      <c r="F340" s="34" t="s">
        <v>17</v>
      </c>
      <c r="G340" s="20">
        <v>6983789.0199999996</v>
      </c>
    </row>
    <row r="341" spans="1:7" x14ac:dyDescent="0.3">
      <c r="A341" s="1" t="s">
        <v>181</v>
      </c>
      <c r="B341" s="2">
        <v>12201036.73</v>
      </c>
      <c r="C341" s="2">
        <v>117963</v>
      </c>
      <c r="D341" s="2">
        <v>1007619.74</v>
      </c>
      <c r="E341" s="2">
        <f t="shared" si="18"/>
        <v>11311379.99</v>
      </c>
      <c r="F341" s="34" t="s">
        <v>18</v>
      </c>
      <c r="G341" s="20">
        <v>5740072.6900000004</v>
      </c>
    </row>
    <row r="342" spans="1:7" x14ac:dyDescent="0.3">
      <c r="A342" s="1" t="s">
        <v>182</v>
      </c>
      <c r="B342" s="2">
        <v>11311379.99</v>
      </c>
      <c r="C342" s="2">
        <v>120246</v>
      </c>
      <c r="D342" s="2">
        <v>0</v>
      </c>
      <c r="E342" s="2">
        <f t="shared" si="18"/>
        <v>11431625.99</v>
      </c>
      <c r="F342" s="34" t="s">
        <v>19</v>
      </c>
      <c r="G342" s="20">
        <v>5759900.5800000001</v>
      </c>
    </row>
    <row r="343" spans="1:7" x14ac:dyDescent="0.3">
      <c r="A343" s="1" t="s">
        <v>183</v>
      </c>
      <c r="B343" s="2">
        <v>11431625.99</v>
      </c>
      <c r="C343" s="2">
        <v>643209</v>
      </c>
      <c r="D343" s="2">
        <v>12615.98</v>
      </c>
      <c r="E343" s="2">
        <f t="shared" si="18"/>
        <v>12062219.01</v>
      </c>
      <c r="F343" s="34" t="s">
        <v>20</v>
      </c>
      <c r="G343" s="20">
        <f>C333+C334+C335+C336+C337+C338+C339+C340+C341+C342+C343+C344+C345+C346+C347+C348+C349+C350+C351+C352+C353+C354+C355</f>
        <v>7427733.7699999996</v>
      </c>
    </row>
    <row r="344" spans="1:7" x14ac:dyDescent="0.3">
      <c r="A344" s="1" t="s">
        <v>184</v>
      </c>
      <c r="B344" s="2">
        <v>12062219.01</v>
      </c>
      <c r="C344" s="2">
        <v>129951</v>
      </c>
      <c r="D344" s="2">
        <v>0</v>
      </c>
      <c r="E344" s="2">
        <f t="shared" si="18"/>
        <v>12192170.01</v>
      </c>
      <c r="F344" s="34" t="s">
        <v>8</v>
      </c>
      <c r="G344" s="20">
        <f>G336+G337+G338+G339+G340+G341+G342+G343</f>
        <v>50710631.560000002</v>
      </c>
    </row>
    <row r="345" spans="1:7" x14ac:dyDescent="0.3">
      <c r="A345" s="1" t="s">
        <v>185</v>
      </c>
      <c r="B345" s="2">
        <v>12192170.01</v>
      </c>
      <c r="C345" s="2">
        <v>100001.17</v>
      </c>
      <c r="D345" s="2">
        <v>0</v>
      </c>
      <c r="E345" s="2">
        <f t="shared" si="18"/>
        <v>12292171.18</v>
      </c>
      <c r="F345" s="34"/>
      <c r="G345" s="20"/>
    </row>
    <row r="346" spans="1:7" x14ac:dyDescent="0.3">
      <c r="A346" s="1" t="s">
        <v>186</v>
      </c>
      <c r="B346" s="2">
        <v>12292171.18</v>
      </c>
      <c r="C346" s="2">
        <v>98960</v>
      </c>
      <c r="D346" s="2">
        <v>106833.9</v>
      </c>
      <c r="E346" s="2">
        <f t="shared" si="18"/>
        <v>12284297.279999999</v>
      </c>
      <c r="F346" s="34"/>
      <c r="G346" s="20"/>
    </row>
    <row r="347" spans="1:7" x14ac:dyDescent="0.3">
      <c r="A347" s="1" t="s">
        <v>187</v>
      </c>
      <c r="B347" s="2">
        <v>12284297.279999999</v>
      </c>
      <c r="C347" s="2">
        <v>173605.25</v>
      </c>
      <c r="D347" s="2">
        <v>1330094.6100000001</v>
      </c>
      <c r="E347" s="2">
        <f t="shared" si="18"/>
        <v>11127807.92</v>
      </c>
      <c r="F347" s="34"/>
      <c r="G347" s="20"/>
    </row>
    <row r="348" spans="1:7" x14ac:dyDescent="0.3">
      <c r="A348" s="1" t="s">
        <v>188</v>
      </c>
      <c r="B348" s="2">
        <v>11127807.92</v>
      </c>
      <c r="C348" s="2">
        <v>695696.6</v>
      </c>
      <c r="D348" s="2">
        <v>0</v>
      </c>
      <c r="E348" s="2">
        <f t="shared" si="18"/>
        <v>11823504.52</v>
      </c>
      <c r="F348" s="34"/>
      <c r="G348" s="20"/>
    </row>
    <row r="349" spans="1:7" x14ac:dyDescent="0.3">
      <c r="A349" s="1" t="s">
        <v>189</v>
      </c>
      <c r="B349" s="2">
        <v>11823504.52</v>
      </c>
      <c r="C349" s="2">
        <v>228670</v>
      </c>
      <c r="D349" s="2">
        <v>0</v>
      </c>
      <c r="E349" s="2">
        <f t="shared" si="18"/>
        <v>12052174.52</v>
      </c>
      <c r="F349" s="34"/>
      <c r="G349" s="20"/>
    </row>
    <row r="350" spans="1:7" x14ac:dyDescent="0.3">
      <c r="A350" s="1" t="s">
        <v>190</v>
      </c>
      <c r="B350" s="2">
        <v>12052174.52</v>
      </c>
      <c r="C350" s="2">
        <v>134734</v>
      </c>
      <c r="D350" s="2">
        <v>0</v>
      </c>
      <c r="E350" s="2">
        <f t="shared" si="18"/>
        <v>12186908.52</v>
      </c>
      <c r="F350" s="34"/>
      <c r="G350" s="20"/>
    </row>
    <row r="351" spans="1:7" x14ac:dyDescent="0.3">
      <c r="A351" s="1" t="s">
        <v>191</v>
      </c>
      <c r="B351" s="2">
        <v>12186908.52</v>
      </c>
      <c r="C351" s="2">
        <v>149209.53</v>
      </c>
      <c r="D351" s="2">
        <v>28680</v>
      </c>
      <c r="E351" s="2">
        <f>B351+C351-D351</f>
        <v>12307438.049999999</v>
      </c>
      <c r="F351" s="34"/>
      <c r="G351" s="20"/>
    </row>
    <row r="352" spans="1:7" x14ac:dyDescent="0.3">
      <c r="A352" s="1" t="s">
        <v>192</v>
      </c>
      <c r="B352" s="2">
        <v>12307438.050000001</v>
      </c>
      <c r="C352" s="2">
        <v>88946</v>
      </c>
      <c r="D352" s="2">
        <v>93002.17</v>
      </c>
      <c r="E352" s="2">
        <f>B352+C352-D352</f>
        <v>12303381.880000001</v>
      </c>
      <c r="F352" s="34"/>
      <c r="G352" s="20"/>
    </row>
    <row r="353" spans="1:7" x14ac:dyDescent="0.3">
      <c r="A353" s="1" t="s">
        <v>193</v>
      </c>
      <c r="B353" s="2">
        <v>12303381.880000001</v>
      </c>
      <c r="C353" s="2">
        <v>1231336</v>
      </c>
      <c r="D353" s="2">
        <v>101666.12</v>
      </c>
      <c r="E353" s="2">
        <f>B353+C353-D353</f>
        <v>13433051.760000002</v>
      </c>
      <c r="F353" s="34"/>
      <c r="G353" s="20"/>
    </row>
    <row r="354" spans="1:7" x14ac:dyDescent="0.3">
      <c r="A354" s="1" t="s">
        <v>194</v>
      </c>
      <c r="B354" s="2">
        <v>13433051.76</v>
      </c>
      <c r="C354" s="2">
        <v>212986.84</v>
      </c>
      <c r="D354" s="2">
        <v>0</v>
      </c>
      <c r="E354" s="2">
        <f t="shared" ref="E354:E355" si="19">B354+C354-D354</f>
        <v>13646038.6</v>
      </c>
      <c r="F354" s="34"/>
      <c r="G354" s="20"/>
    </row>
    <row r="355" spans="1:7" x14ac:dyDescent="0.3">
      <c r="A355" s="1" t="s">
        <v>195</v>
      </c>
      <c r="B355" s="2">
        <v>13646038.6</v>
      </c>
      <c r="C355" s="2">
        <v>429022.94</v>
      </c>
      <c r="D355" s="2">
        <v>0</v>
      </c>
      <c r="E355" s="2">
        <f t="shared" si="19"/>
        <v>14075061.539999999</v>
      </c>
      <c r="F355" s="34"/>
      <c r="G355" s="20"/>
    </row>
    <row r="356" spans="1:7" x14ac:dyDescent="0.3">
      <c r="A356" s="1"/>
      <c r="B356" s="2"/>
      <c r="C356" s="2"/>
      <c r="D356" s="2"/>
      <c r="E356" s="2">
        <f t="shared" ref="E356:E371" si="20">SUM(B356+C356-D356)</f>
        <v>0</v>
      </c>
      <c r="F356" s="34"/>
      <c r="G356" s="20"/>
    </row>
    <row r="357" spans="1:7" x14ac:dyDescent="0.3">
      <c r="A357" s="1"/>
      <c r="B357" s="2"/>
      <c r="C357" s="2"/>
      <c r="D357" s="2"/>
      <c r="E357" s="2">
        <f t="shared" si="20"/>
        <v>0</v>
      </c>
      <c r="F357" s="34"/>
      <c r="G357" s="20"/>
    </row>
    <row r="358" spans="1:7" x14ac:dyDescent="0.3">
      <c r="A358" s="1"/>
      <c r="B358" s="2"/>
      <c r="C358" s="2"/>
      <c r="D358" s="2"/>
      <c r="E358" s="2">
        <f t="shared" si="20"/>
        <v>0</v>
      </c>
      <c r="F358" s="34"/>
      <c r="G358" s="20"/>
    </row>
    <row r="359" spans="1:7" x14ac:dyDescent="0.3">
      <c r="A359" s="1"/>
      <c r="B359" s="2"/>
      <c r="C359" s="2"/>
      <c r="D359" s="2"/>
      <c r="E359" s="2">
        <f t="shared" si="20"/>
        <v>0</v>
      </c>
      <c r="F359" s="34"/>
      <c r="G359" s="20"/>
    </row>
    <row r="360" spans="1:7" x14ac:dyDescent="0.3">
      <c r="A360" s="1"/>
      <c r="B360" s="2"/>
      <c r="C360" s="2"/>
      <c r="D360" s="2"/>
      <c r="E360" s="2">
        <f t="shared" si="20"/>
        <v>0</v>
      </c>
      <c r="F360" s="34"/>
      <c r="G360" s="20"/>
    </row>
    <row r="361" spans="1:7" x14ac:dyDescent="0.3">
      <c r="A361" s="1"/>
      <c r="B361" s="2"/>
      <c r="C361" s="2"/>
      <c r="D361" s="2"/>
      <c r="E361" s="2">
        <f t="shared" si="20"/>
        <v>0</v>
      </c>
      <c r="F361" s="34"/>
      <c r="G361" s="20"/>
    </row>
    <row r="362" spans="1:7" x14ac:dyDescent="0.3">
      <c r="A362" s="1"/>
      <c r="B362" s="2"/>
      <c r="C362" s="2"/>
      <c r="D362" s="2"/>
      <c r="E362" s="2">
        <f t="shared" si="20"/>
        <v>0</v>
      </c>
      <c r="F362" s="34"/>
      <c r="G362" s="20"/>
    </row>
    <row r="363" spans="1:7" x14ac:dyDescent="0.3">
      <c r="A363" s="1"/>
      <c r="B363" s="2"/>
      <c r="C363" s="2"/>
      <c r="D363" s="2"/>
      <c r="E363" s="2">
        <f t="shared" si="20"/>
        <v>0</v>
      </c>
      <c r="F363" s="34"/>
      <c r="G363" s="20"/>
    </row>
    <row r="364" spans="1:7" x14ac:dyDescent="0.3">
      <c r="A364" s="1"/>
      <c r="B364" s="2"/>
      <c r="C364" s="2"/>
      <c r="D364" s="2"/>
      <c r="E364" s="2">
        <f t="shared" si="20"/>
        <v>0</v>
      </c>
      <c r="F364" s="34"/>
      <c r="G364" s="20"/>
    </row>
    <row r="365" spans="1:7" x14ac:dyDescent="0.3">
      <c r="A365" s="1"/>
      <c r="B365" s="2"/>
      <c r="C365" s="2"/>
      <c r="D365" s="2"/>
      <c r="E365" s="2">
        <f t="shared" si="20"/>
        <v>0</v>
      </c>
      <c r="F365" s="34"/>
      <c r="G365" s="20"/>
    </row>
    <row r="366" spans="1:7" x14ac:dyDescent="0.3">
      <c r="A366" s="1"/>
      <c r="B366" s="2"/>
      <c r="C366" s="2"/>
      <c r="D366" s="2"/>
      <c r="E366" s="2">
        <f t="shared" si="20"/>
        <v>0</v>
      </c>
      <c r="F366" s="34"/>
      <c r="G366" s="20"/>
    </row>
    <row r="367" spans="1:7" x14ac:dyDescent="0.3">
      <c r="A367" s="1"/>
      <c r="B367" s="2"/>
      <c r="C367" s="2"/>
      <c r="D367" s="2"/>
      <c r="E367" s="2">
        <f t="shared" si="20"/>
        <v>0</v>
      </c>
      <c r="F367" s="34"/>
      <c r="G367" s="20"/>
    </row>
    <row r="368" spans="1:7" x14ac:dyDescent="0.3">
      <c r="A368" s="1"/>
      <c r="B368" s="2"/>
      <c r="C368" s="2"/>
      <c r="D368" s="2"/>
      <c r="E368" s="2">
        <f t="shared" si="20"/>
        <v>0</v>
      </c>
      <c r="F368" s="34"/>
      <c r="G368" s="20"/>
    </row>
    <row r="369" spans="1:7" x14ac:dyDescent="0.3">
      <c r="A369" s="1"/>
      <c r="B369" s="2"/>
      <c r="C369" s="2"/>
      <c r="D369" s="2"/>
      <c r="E369" s="2">
        <f t="shared" si="20"/>
        <v>0</v>
      </c>
      <c r="F369" s="34"/>
      <c r="G369" s="20"/>
    </row>
    <row r="370" spans="1:7" x14ac:dyDescent="0.3">
      <c r="A370" s="1"/>
      <c r="B370" s="2"/>
      <c r="C370" s="2"/>
      <c r="D370" s="2"/>
      <c r="E370" s="2">
        <f t="shared" si="20"/>
        <v>0</v>
      </c>
      <c r="F370" s="34"/>
      <c r="G370" s="20"/>
    </row>
    <row r="371" spans="1:7" x14ac:dyDescent="0.3">
      <c r="A371" s="1"/>
      <c r="B371" s="2"/>
      <c r="C371" s="2"/>
      <c r="D371" s="2"/>
      <c r="E371" s="2">
        <f t="shared" si="20"/>
        <v>0</v>
      </c>
      <c r="F371" s="34"/>
      <c r="G371" s="20"/>
    </row>
    <row r="372" spans="1:7" x14ac:dyDescent="0.3">
      <c r="A372" s="1" t="s">
        <v>8</v>
      </c>
      <c r="B372" s="2"/>
      <c r="C372" s="2">
        <f>C333+C334+C335+C336+C337+C338+C339+C340+C341+C342+C343+C344+C345+C346+C347+C348+C349+C350+C351+C352+C353+C354+C355</f>
        <v>7427733.7699999996</v>
      </c>
      <c r="D372" s="2">
        <f>D333+D334+D335+D336+D337+D338+D339+D340+D341+D342+D343+D344+D345+D346+D347+D348+D349+D350+D351+D352+D353+D354+D355</f>
        <v>4769955.45</v>
      </c>
      <c r="E372" s="2"/>
      <c r="F372" s="34"/>
      <c r="G372" s="20"/>
    </row>
    <row r="373" spans="1:7" x14ac:dyDescent="0.3">
      <c r="A373" s="5"/>
      <c r="B373" s="15"/>
      <c r="C373" s="15"/>
      <c r="D373" s="15"/>
      <c r="E373" s="15"/>
      <c r="F373" s="35"/>
    </row>
    <row r="374" spans="1:7" x14ac:dyDescent="0.3">
      <c r="A374" s="42" t="s">
        <v>0</v>
      </c>
      <c r="B374" s="22"/>
      <c r="C374" s="22"/>
      <c r="D374" s="22"/>
      <c r="E374" s="22"/>
      <c r="F374" s="36"/>
    </row>
    <row r="375" spans="1:7" x14ac:dyDescent="0.3">
      <c r="A375" s="42" t="s">
        <v>1</v>
      </c>
      <c r="B375" s="22"/>
      <c r="C375" s="22"/>
      <c r="D375" s="22"/>
      <c r="E375" s="22"/>
      <c r="F375" s="36"/>
    </row>
    <row r="376" spans="1:7" x14ac:dyDescent="0.3">
      <c r="A376" s="42" t="s">
        <v>2</v>
      </c>
      <c r="B376" s="22"/>
      <c r="C376" s="22"/>
      <c r="D376" s="22"/>
      <c r="E376" s="22"/>
      <c r="F376" s="36"/>
    </row>
    <row r="377" spans="1:7" x14ac:dyDescent="0.3">
      <c r="A377" s="42" t="s">
        <v>12</v>
      </c>
      <c r="B377" s="22"/>
      <c r="C377" s="22"/>
      <c r="D377" s="22"/>
      <c r="E377" s="22"/>
      <c r="F377" s="36"/>
    </row>
    <row r="378" spans="1:7" x14ac:dyDescent="0.3">
      <c r="A378" s="43"/>
      <c r="B378" s="23"/>
      <c r="C378" s="23"/>
      <c r="D378" s="23"/>
      <c r="E378" s="23"/>
      <c r="F378" s="37"/>
      <c r="G378" s="29" t="s">
        <v>218</v>
      </c>
    </row>
    <row r="379" spans="1:7" x14ac:dyDescent="0.3">
      <c r="A379" s="1" t="s">
        <v>4</v>
      </c>
      <c r="B379" s="2" t="s">
        <v>9</v>
      </c>
      <c r="C379" s="2" t="s">
        <v>5</v>
      </c>
      <c r="D379" s="2" t="s">
        <v>6</v>
      </c>
      <c r="E379" s="2" t="s">
        <v>7</v>
      </c>
      <c r="F379" s="34"/>
      <c r="G379" s="20"/>
    </row>
    <row r="380" spans="1:7" x14ac:dyDescent="0.3">
      <c r="A380" s="1" t="s">
        <v>196</v>
      </c>
      <c r="B380" s="2">
        <v>14075061.539999999</v>
      </c>
      <c r="C380" s="2">
        <v>296557</v>
      </c>
      <c r="D380" s="2">
        <v>88970.67</v>
      </c>
      <c r="E380" s="2">
        <f>B380+C380-D380</f>
        <v>14282647.869999999</v>
      </c>
      <c r="F380" s="34"/>
      <c r="G380" s="20"/>
    </row>
    <row r="381" spans="1:7" x14ac:dyDescent="0.3">
      <c r="A381" s="1" t="s">
        <v>197</v>
      </c>
      <c r="B381" s="2">
        <v>14282647.869999999</v>
      </c>
      <c r="C381" s="2">
        <v>311375</v>
      </c>
      <c r="D381" s="2">
        <v>1761096.72</v>
      </c>
      <c r="E381" s="2">
        <f>B381+C381-D381</f>
        <v>12832926.149999999</v>
      </c>
      <c r="F381" s="34"/>
      <c r="G381" s="20"/>
    </row>
    <row r="382" spans="1:7" x14ac:dyDescent="0.3">
      <c r="A382" s="1" t="s">
        <v>198</v>
      </c>
      <c r="B382" s="2">
        <v>12705875.23</v>
      </c>
      <c r="C382" s="2">
        <v>546204.34</v>
      </c>
      <c r="D382" s="2">
        <v>89202</v>
      </c>
      <c r="E382" s="2">
        <f t="shared" ref="E382:E401" si="21">B382+C382-D382</f>
        <v>13162877.57</v>
      </c>
      <c r="F382" s="34" t="s">
        <v>13</v>
      </c>
      <c r="G382" s="20">
        <v>4800450.26</v>
      </c>
    </row>
    <row r="383" spans="1:7" x14ac:dyDescent="0.3">
      <c r="A383" s="1" t="s">
        <v>199</v>
      </c>
      <c r="B383" s="2">
        <v>13162877.57</v>
      </c>
      <c r="C383" s="2">
        <v>115788.75</v>
      </c>
      <c r="D383" s="2">
        <v>0</v>
      </c>
      <c r="E383" s="2">
        <f t="shared" si="21"/>
        <v>13278666.32</v>
      </c>
      <c r="F383" s="34" t="s">
        <v>14</v>
      </c>
      <c r="G383" s="20">
        <v>7790504.0199999996</v>
      </c>
    </row>
    <row r="384" spans="1:7" x14ac:dyDescent="0.3">
      <c r="A384" s="1" t="s">
        <v>200</v>
      </c>
      <c r="B384" s="2">
        <v>13278666.32</v>
      </c>
      <c r="C384" s="2">
        <v>118280.26</v>
      </c>
      <c r="D384" s="2">
        <v>47994</v>
      </c>
      <c r="E384" s="2">
        <f t="shared" si="21"/>
        <v>13348952.58</v>
      </c>
      <c r="F384" s="34" t="s">
        <v>15</v>
      </c>
      <c r="G384" s="20">
        <v>6324491.3600000003</v>
      </c>
    </row>
    <row r="385" spans="1:7" x14ac:dyDescent="0.3">
      <c r="A385" s="1" t="s">
        <v>201</v>
      </c>
      <c r="B385" s="2">
        <v>13348952.58</v>
      </c>
      <c r="C385" s="2">
        <v>71657</v>
      </c>
      <c r="D385" s="2">
        <v>0</v>
      </c>
      <c r="E385" s="2">
        <f t="shared" si="21"/>
        <v>13420609.58</v>
      </c>
      <c r="F385" s="34" t="s">
        <v>16</v>
      </c>
      <c r="G385" s="20">
        <v>5883689.8600000003</v>
      </c>
    </row>
    <row r="386" spans="1:7" x14ac:dyDescent="0.3">
      <c r="A386" s="1" t="s">
        <v>202</v>
      </c>
      <c r="B386" s="2">
        <v>13420609.58</v>
      </c>
      <c r="C386" s="2">
        <v>160643</v>
      </c>
      <c r="D386" s="2">
        <v>0</v>
      </c>
      <c r="E386" s="2">
        <f t="shared" si="21"/>
        <v>13581252.58</v>
      </c>
      <c r="F386" s="34" t="s">
        <v>17</v>
      </c>
      <c r="G386" s="20">
        <v>6983789.0199999996</v>
      </c>
    </row>
    <row r="387" spans="1:7" x14ac:dyDescent="0.3">
      <c r="A387" s="1" t="s">
        <v>203</v>
      </c>
      <c r="B387" s="2">
        <v>13581252.58</v>
      </c>
      <c r="C387" s="2">
        <v>792132.76</v>
      </c>
      <c r="D387" s="2">
        <v>0</v>
      </c>
      <c r="E387" s="2">
        <f t="shared" si="21"/>
        <v>14373385.34</v>
      </c>
      <c r="F387" s="34" t="s">
        <v>18</v>
      </c>
      <c r="G387" s="20">
        <v>5740072.6900000004</v>
      </c>
    </row>
    <row r="388" spans="1:7" x14ac:dyDescent="0.3">
      <c r="A388" s="1" t="s">
        <v>204</v>
      </c>
      <c r="B388" s="2">
        <v>14373385.34</v>
      </c>
      <c r="C388" s="2">
        <v>136530.20000000001</v>
      </c>
      <c r="D388" s="2">
        <v>275847.37</v>
      </c>
      <c r="E388" s="2">
        <f>B388+C388-D388</f>
        <v>14234068.17</v>
      </c>
      <c r="F388" s="34" t="s">
        <v>19</v>
      </c>
      <c r="G388" s="20">
        <v>5759900.5800000001</v>
      </c>
    </row>
    <row r="389" spans="1:7" x14ac:dyDescent="0.3">
      <c r="A389" s="1" t="s">
        <v>205</v>
      </c>
      <c r="B389" s="2">
        <v>14234068.17</v>
      </c>
      <c r="C389" s="2">
        <v>891466.65</v>
      </c>
      <c r="D389" s="2">
        <v>978086.40000000002</v>
      </c>
      <c r="E389" s="2">
        <f>B389+C389-D389</f>
        <v>14147448.42</v>
      </c>
      <c r="F389" s="34" t="s">
        <v>20</v>
      </c>
      <c r="G389" s="20">
        <v>7427733.7699999996</v>
      </c>
    </row>
    <row r="390" spans="1:7" x14ac:dyDescent="0.3">
      <c r="A390" s="1" t="s">
        <v>206</v>
      </c>
      <c r="B390" s="2">
        <v>14147238.76</v>
      </c>
      <c r="C390" s="2">
        <v>208520</v>
      </c>
      <c r="D390" s="2">
        <v>1401727.92</v>
      </c>
      <c r="E390" s="2">
        <f t="shared" si="21"/>
        <v>12954030.84</v>
      </c>
      <c r="F390" s="34" t="s">
        <v>21</v>
      </c>
      <c r="G390" s="20">
        <f>C380+C381+C382+C383+C384+C385+C386+C387+C388+C389+C390+C391+C392+C393+C394+C395+C396+C397+C398+C399+C400+C401+C402</f>
        <v>6750357.1600000001</v>
      </c>
    </row>
    <row r="391" spans="1:7" x14ac:dyDescent="0.3">
      <c r="A391" s="1" t="s">
        <v>207</v>
      </c>
      <c r="B391" s="2">
        <v>12954030.84</v>
      </c>
      <c r="C391" s="2">
        <v>238674.68</v>
      </c>
      <c r="D391" s="2">
        <v>0</v>
      </c>
      <c r="E391" s="2">
        <f>B391+C391-D391</f>
        <v>13192705.52</v>
      </c>
      <c r="F391" s="34" t="s">
        <v>8</v>
      </c>
      <c r="G391" s="20">
        <f>G382+G383+G384+G385+G386+G387+G388+G389+G390</f>
        <v>57460988.719999999</v>
      </c>
    </row>
    <row r="392" spans="1:7" x14ac:dyDescent="0.3">
      <c r="A392" s="1" t="s">
        <v>208</v>
      </c>
      <c r="B392" s="2">
        <v>13192705.52</v>
      </c>
      <c r="C392" s="2">
        <v>498870.35</v>
      </c>
      <c r="D392" s="2">
        <v>1201031.0900000001</v>
      </c>
      <c r="E392" s="2">
        <f>B392+C392-D392</f>
        <v>12490544.779999999</v>
      </c>
      <c r="F392" s="34"/>
      <c r="G392" s="20"/>
    </row>
    <row r="393" spans="1:7" x14ac:dyDescent="0.3">
      <c r="A393" s="1" t="s">
        <v>209</v>
      </c>
      <c r="B393" s="2">
        <v>12490544.779999999</v>
      </c>
      <c r="C393" s="2">
        <v>166980.19</v>
      </c>
      <c r="D393" s="2">
        <v>0</v>
      </c>
      <c r="E393" s="2">
        <f t="shared" si="21"/>
        <v>12657524.969999999</v>
      </c>
      <c r="F393" s="34"/>
      <c r="G393" s="20"/>
    </row>
    <row r="394" spans="1:7" x14ac:dyDescent="0.3">
      <c r="A394" s="1" t="s">
        <v>210</v>
      </c>
      <c r="B394" s="2">
        <v>12657524.970000001</v>
      </c>
      <c r="C394" s="2">
        <v>109080</v>
      </c>
      <c r="D394" s="2">
        <v>0</v>
      </c>
      <c r="E394" s="2">
        <f t="shared" si="21"/>
        <v>12766604.970000001</v>
      </c>
      <c r="F394" s="34"/>
      <c r="G394" s="20"/>
    </row>
    <row r="395" spans="1:7" x14ac:dyDescent="0.3">
      <c r="A395" s="1" t="s">
        <v>211</v>
      </c>
      <c r="B395" s="2">
        <v>12766604.970000001</v>
      </c>
      <c r="C395" s="2">
        <v>161502.29999999999</v>
      </c>
      <c r="D395" s="2">
        <v>3660.38</v>
      </c>
      <c r="E395" s="2">
        <f t="shared" si="21"/>
        <v>12924446.890000001</v>
      </c>
      <c r="F395" s="34"/>
      <c r="G395" s="20"/>
    </row>
    <row r="396" spans="1:7" x14ac:dyDescent="0.3">
      <c r="A396" s="1" t="s">
        <v>212</v>
      </c>
      <c r="B396" s="2">
        <v>12924446.890000001</v>
      </c>
      <c r="C396" s="2">
        <v>187106</v>
      </c>
      <c r="D396" s="2">
        <v>0</v>
      </c>
      <c r="E396" s="2">
        <f t="shared" si="21"/>
        <v>13111552.890000001</v>
      </c>
      <c r="F396" s="34"/>
      <c r="G396" s="20"/>
    </row>
    <row r="397" spans="1:7" x14ac:dyDescent="0.3">
      <c r="A397" s="1" t="s">
        <v>213</v>
      </c>
      <c r="B397" s="2">
        <v>13111552.890000001</v>
      </c>
      <c r="C397" s="2">
        <v>593470.12</v>
      </c>
      <c r="D397" s="2">
        <v>232989.76</v>
      </c>
      <c r="E397" s="2">
        <f t="shared" si="21"/>
        <v>13472033.25</v>
      </c>
      <c r="F397" s="34"/>
      <c r="G397" s="20"/>
    </row>
    <row r="398" spans="1:7" x14ac:dyDescent="0.3">
      <c r="A398" s="1" t="s">
        <v>214</v>
      </c>
      <c r="B398" s="2">
        <v>13472033.25</v>
      </c>
      <c r="C398" s="2">
        <v>248569.18</v>
      </c>
      <c r="D398" s="2">
        <v>0</v>
      </c>
      <c r="E398" s="2">
        <f t="shared" si="21"/>
        <v>13720602.43</v>
      </c>
      <c r="F398" s="34"/>
      <c r="G398" s="20"/>
    </row>
    <row r="399" spans="1:7" x14ac:dyDescent="0.3">
      <c r="A399" s="1" t="s">
        <v>215</v>
      </c>
      <c r="B399" s="2">
        <v>13720602.43</v>
      </c>
      <c r="C399" s="2">
        <v>175129</v>
      </c>
      <c r="D399" s="2">
        <v>1452456.99</v>
      </c>
      <c r="E399" s="2">
        <f t="shared" si="21"/>
        <v>12443274.439999999</v>
      </c>
      <c r="F399" s="34"/>
      <c r="G399" s="20"/>
    </row>
    <row r="400" spans="1:7" x14ac:dyDescent="0.3">
      <c r="A400" s="1" t="s">
        <v>216</v>
      </c>
      <c r="B400" s="2">
        <v>12443274.439999999</v>
      </c>
      <c r="C400" s="2">
        <v>155484</v>
      </c>
      <c r="D400" s="2">
        <v>0</v>
      </c>
      <c r="E400" s="2">
        <f t="shared" si="21"/>
        <v>12598758.439999999</v>
      </c>
      <c r="F400" s="34"/>
      <c r="G400" s="20"/>
    </row>
    <row r="401" spans="1:7" x14ac:dyDescent="0.3">
      <c r="A401" s="1" t="s">
        <v>217</v>
      </c>
      <c r="B401" s="2">
        <v>12598758.439999999</v>
      </c>
      <c r="C401" s="2">
        <v>566336.38</v>
      </c>
      <c r="D401" s="2">
        <v>0</v>
      </c>
      <c r="E401" s="2">
        <f t="shared" si="21"/>
        <v>13165094.82</v>
      </c>
      <c r="F401" s="34"/>
      <c r="G401" s="20"/>
    </row>
    <row r="402" spans="1:7" x14ac:dyDescent="0.3">
      <c r="A402" s="1"/>
      <c r="B402" s="2">
        <v>0</v>
      </c>
      <c r="C402" s="2">
        <v>0</v>
      </c>
      <c r="D402" s="2">
        <v>0</v>
      </c>
      <c r="E402" s="2">
        <f t="shared" ref="E402" si="22">B402+C402-D402</f>
        <v>0</v>
      </c>
      <c r="F402" s="34"/>
      <c r="G402" s="20"/>
    </row>
    <row r="403" spans="1:7" x14ac:dyDescent="0.3">
      <c r="A403" s="1"/>
      <c r="B403" s="2"/>
      <c r="C403" s="2"/>
      <c r="D403" s="2"/>
      <c r="E403" s="2">
        <f t="shared" ref="E403:E418" si="23">SUM(B403+C403-D403)</f>
        <v>0</v>
      </c>
      <c r="F403" s="34"/>
      <c r="G403" s="20"/>
    </row>
    <row r="404" spans="1:7" x14ac:dyDescent="0.3">
      <c r="A404" s="1"/>
      <c r="B404" s="2"/>
      <c r="C404" s="2"/>
      <c r="D404" s="2"/>
      <c r="E404" s="2">
        <f t="shared" si="23"/>
        <v>0</v>
      </c>
      <c r="F404" s="34"/>
      <c r="G404" s="20"/>
    </row>
    <row r="405" spans="1:7" x14ac:dyDescent="0.3">
      <c r="A405" s="1"/>
      <c r="B405" s="2"/>
      <c r="C405" s="2"/>
      <c r="D405" s="2"/>
      <c r="E405" s="2">
        <f t="shared" si="23"/>
        <v>0</v>
      </c>
      <c r="F405" s="34"/>
      <c r="G405" s="20"/>
    </row>
    <row r="406" spans="1:7" x14ac:dyDescent="0.3">
      <c r="A406" s="1"/>
      <c r="B406" s="2"/>
      <c r="C406" s="2"/>
      <c r="D406" s="2"/>
      <c r="E406" s="2">
        <f t="shared" si="23"/>
        <v>0</v>
      </c>
      <c r="F406" s="34"/>
      <c r="G406" s="20"/>
    </row>
    <row r="407" spans="1:7" x14ac:dyDescent="0.3">
      <c r="A407" s="1"/>
      <c r="B407" s="2"/>
      <c r="C407" s="2"/>
      <c r="D407" s="2"/>
      <c r="E407" s="2">
        <f t="shared" si="23"/>
        <v>0</v>
      </c>
      <c r="F407" s="34"/>
      <c r="G407" s="20"/>
    </row>
    <row r="408" spans="1:7" x14ac:dyDescent="0.3">
      <c r="A408" s="1"/>
      <c r="B408" s="2"/>
      <c r="C408" s="2"/>
      <c r="D408" s="2"/>
      <c r="E408" s="2">
        <f t="shared" si="23"/>
        <v>0</v>
      </c>
      <c r="F408" s="34"/>
      <c r="G408" s="20"/>
    </row>
    <row r="409" spans="1:7" x14ac:dyDescent="0.3">
      <c r="A409" s="1"/>
      <c r="B409" s="2"/>
      <c r="C409" s="2"/>
      <c r="D409" s="2"/>
      <c r="E409" s="2">
        <f t="shared" si="23"/>
        <v>0</v>
      </c>
      <c r="F409" s="34"/>
      <c r="G409" s="20"/>
    </row>
    <row r="410" spans="1:7" x14ac:dyDescent="0.3">
      <c r="A410" s="1"/>
      <c r="B410" s="2"/>
      <c r="C410" s="2"/>
      <c r="D410" s="2"/>
      <c r="E410" s="2">
        <f t="shared" si="23"/>
        <v>0</v>
      </c>
      <c r="F410" s="34"/>
      <c r="G410" s="20"/>
    </row>
    <row r="411" spans="1:7" x14ac:dyDescent="0.3">
      <c r="A411" s="1"/>
      <c r="B411" s="2"/>
      <c r="C411" s="2"/>
      <c r="D411" s="2"/>
      <c r="E411" s="2">
        <f t="shared" si="23"/>
        <v>0</v>
      </c>
      <c r="F411" s="34"/>
      <c r="G411" s="20"/>
    </row>
    <row r="412" spans="1:7" x14ac:dyDescent="0.3">
      <c r="A412" s="1"/>
      <c r="B412" s="2"/>
      <c r="C412" s="2"/>
      <c r="D412" s="2"/>
      <c r="E412" s="2">
        <f t="shared" si="23"/>
        <v>0</v>
      </c>
      <c r="F412" s="34"/>
      <c r="G412" s="20"/>
    </row>
    <row r="413" spans="1:7" x14ac:dyDescent="0.3">
      <c r="A413" s="1"/>
      <c r="B413" s="2"/>
      <c r="C413" s="2"/>
      <c r="D413" s="2"/>
      <c r="E413" s="2">
        <f t="shared" si="23"/>
        <v>0</v>
      </c>
      <c r="F413" s="34"/>
      <c r="G413" s="20"/>
    </row>
    <row r="414" spans="1:7" x14ac:dyDescent="0.3">
      <c r="A414" s="1"/>
      <c r="B414" s="2"/>
      <c r="C414" s="2"/>
      <c r="D414" s="2"/>
      <c r="E414" s="2">
        <f t="shared" si="23"/>
        <v>0</v>
      </c>
      <c r="F414" s="34"/>
      <c r="G414" s="20"/>
    </row>
    <row r="415" spans="1:7" x14ac:dyDescent="0.3">
      <c r="A415" s="1"/>
      <c r="B415" s="2"/>
      <c r="C415" s="2"/>
      <c r="D415" s="2"/>
      <c r="E415" s="2">
        <f t="shared" si="23"/>
        <v>0</v>
      </c>
      <c r="F415" s="34"/>
      <c r="G415" s="20"/>
    </row>
    <row r="416" spans="1:7" x14ac:dyDescent="0.3">
      <c r="A416" s="1"/>
      <c r="B416" s="2"/>
      <c r="C416" s="2"/>
      <c r="D416" s="2"/>
      <c r="E416" s="2">
        <f t="shared" si="23"/>
        <v>0</v>
      </c>
      <c r="F416" s="34"/>
      <c r="G416" s="20"/>
    </row>
    <row r="417" spans="1:7" x14ac:dyDescent="0.3">
      <c r="A417" s="1"/>
      <c r="B417" s="2"/>
      <c r="C417" s="2"/>
      <c r="D417" s="2"/>
      <c r="E417" s="2">
        <f t="shared" si="23"/>
        <v>0</v>
      </c>
      <c r="F417" s="34"/>
      <c r="G417" s="20"/>
    </row>
    <row r="418" spans="1:7" x14ac:dyDescent="0.3">
      <c r="A418" s="1"/>
      <c r="B418" s="2"/>
      <c r="C418" s="2"/>
      <c r="D418" s="2"/>
      <c r="E418" s="2">
        <f t="shared" si="23"/>
        <v>0</v>
      </c>
      <c r="F418" s="34"/>
      <c r="G418" s="20"/>
    </row>
    <row r="419" spans="1:7" x14ac:dyDescent="0.3">
      <c r="A419" s="1" t="s">
        <v>8</v>
      </c>
      <c r="B419" s="2"/>
      <c r="C419" s="2">
        <f>C380+C381+C382+C383+C384+C385+C386+C387+C388+C389+C390+C391+C392+C393+C394+C395+C396+C397+C398+C399+C400+C401</f>
        <v>6750357.1600000001</v>
      </c>
      <c r="D419" s="2">
        <f>D402+D401+D400+D399+D398+D397+D396+D395+D394+D393+D392+D391+D390+D389+D388+D387+D386+D385+D384+D383+D382+D381+D380</f>
        <v>7533063.2999999998</v>
      </c>
      <c r="E419" s="2"/>
      <c r="F419" s="34"/>
      <c r="G419" s="20"/>
    </row>
    <row r="420" spans="1:7" x14ac:dyDescent="0.3">
      <c r="A420" s="5"/>
      <c r="B420" s="15"/>
      <c r="C420" s="15"/>
      <c r="D420" s="15"/>
      <c r="E420" s="15"/>
      <c r="F420" s="35"/>
    </row>
    <row r="421" spans="1:7" x14ac:dyDescent="0.3">
      <c r="A421" s="9" t="s">
        <v>0</v>
      </c>
      <c r="B421" s="16"/>
      <c r="C421" s="16"/>
      <c r="D421" s="16"/>
      <c r="E421" s="16"/>
      <c r="F421" s="36"/>
    </row>
    <row r="422" spans="1:7" x14ac:dyDescent="0.3">
      <c r="A422" s="9" t="s">
        <v>1</v>
      </c>
      <c r="B422" s="16"/>
      <c r="C422" s="16"/>
      <c r="D422" s="16"/>
      <c r="E422" s="16"/>
      <c r="F422" s="36"/>
    </row>
    <row r="423" spans="1:7" x14ac:dyDescent="0.3">
      <c r="A423" s="9" t="s">
        <v>2</v>
      </c>
      <c r="B423" s="16"/>
      <c r="C423" s="16"/>
      <c r="D423" s="16"/>
      <c r="E423" s="16"/>
      <c r="F423" s="36"/>
    </row>
    <row r="424" spans="1:7" x14ac:dyDescent="0.3">
      <c r="A424" s="9" t="s">
        <v>12</v>
      </c>
      <c r="B424" s="16"/>
      <c r="C424" s="16"/>
      <c r="D424" s="16"/>
      <c r="E424" s="16"/>
      <c r="F424" s="36"/>
    </row>
    <row r="425" spans="1:7" x14ac:dyDescent="0.3">
      <c r="A425" s="8"/>
      <c r="B425" s="17"/>
      <c r="C425" s="17"/>
      <c r="D425" s="17"/>
      <c r="E425" s="17"/>
      <c r="F425" s="37"/>
    </row>
    <row r="426" spans="1:7" x14ac:dyDescent="0.3">
      <c r="A426" s="1" t="s">
        <v>4</v>
      </c>
      <c r="B426" s="2" t="s">
        <v>9</v>
      </c>
      <c r="C426" s="2" t="s">
        <v>5</v>
      </c>
      <c r="D426" s="2" t="s">
        <v>6</v>
      </c>
      <c r="E426" s="2" t="s">
        <v>7</v>
      </c>
      <c r="F426" s="34"/>
    </row>
    <row r="427" spans="1:7" x14ac:dyDescent="0.3">
      <c r="A427" s="44">
        <v>42646</v>
      </c>
      <c r="B427" s="2">
        <v>13165094.82</v>
      </c>
      <c r="C427" s="2">
        <v>739592.51</v>
      </c>
      <c r="D427" s="2">
        <v>92691.89</v>
      </c>
      <c r="E427" s="2">
        <f>B427+C427-D427</f>
        <v>13811995.439999999</v>
      </c>
      <c r="F427" s="34"/>
    </row>
    <row r="428" spans="1:7" x14ac:dyDescent="0.3">
      <c r="A428" s="44">
        <v>42647</v>
      </c>
      <c r="B428" s="2">
        <v>13811995.439999999</v>
      </c>
      <c r="C428" s="2">
        <v>220680.66</v>
      </c>
      <c r="D428" s="2">
        <v>1762120.74</v>
      </c>
      <c r="E428" s="2">
        <f>B428+C428-D428</f>
        <v>12270555.359999999</v>
      </c>
      <c r="F428" s="34" t="s">
        <v>219</v>
      </c>
      <c r="G428" s="29">
        <v>4800450.26</v>
      </c>
    </row>
    <row r="429" spans="1:7" x14ac:dyDescent="0.3">
      <c r="A429" s="44">
        <v>42648</v>
      </c>
      <c r="B429" s="2">
        <v>12270555.359999999</v>
      </c>
      <c r="C429" s="2">
        <v>365786.92</v>
      </c>
      <c r="D429" s="2">
        <v>0</v>
      </c>
      <c r="E429" s="2">
        <f>B429+C429-D429</f>
        <v>12636342.279999999</v>
      </c>
      <c r="F429" s="34" t="s">
        <v>14</v>
      </c>
      <c r="G429" s="29">
        <v>7790504.0199999996</v>
      </c>
    </row>
    <row r="430" spans="1:7" x14ac:dyDescent="0.3">
      <c r="A430" s="44">
        <v>42649</v>
      </c>
      <c r="B430" s="2">
        <v>12636342.279999999</v>
      </c>
      <c r="C430" s="2">
        <v>280018.18</v>
      </c>
      <c r="D430" s="2">
        <v>135565.16</v>
      </c>
      <c r="E430" s="2">
        <f>B430+C430-D430</f>
        <v>12780795.299999999</v>
      </c>
      <c r="F430" s="34" t="s">
        <v>15</v>
      </c>
      <c r="G430" s="29">
        <v>6324491.3600000003</v>
      </c>
    </row>
    <row r="431" spans="1:7" x14ac:dyDescent="0.3">
      <c r="A431" s="44">
        <v>42650</v>
      </c>
      <c r="B431" s="2">
        <v>12780795.300000001</v>
      </c>
      <c r="C431" s="2">
        <v>253820.97</v>
      </c>
      <c r="D431" s="2">
        <v>0</v>
      </c>
      <c r="E431" s="2">
        <f t="shared" ref="E431:E450" si="24">B431+C431-D431</f>
        <v>13034616.270000001</v>
      </c>
      <c r="F431" s="34" t="s">
        <v>16</v>
      </c>
      <c r="G431" s="29">
        <v>5883689.8600000003</v>
      </c>
    </row>
    <row r="432" spans="1:7" x14ac:dyDescent="0.3">
      <c r="A432" s="44">
        <v>42653</v>
      </c>
      <c r="B432" s="2">
        <v>13034616.27</v>
      </c>
      <c r="C432" s="2">
        <v>595302.6</v>
      </c>
      <c r="D432" s="2">
        <v>1500</v>
      </c>
      <c r="E432" s="2">
        <f t="shared" si="24"/>
        <v>13628418.869999999</v>
      </c>
      <c r="F432" s="34" t="s">
        <v>17</v>
      </c>
      <c r="G432" s="29">
        <v>6983789.0199999996</v>
      </c>
    </row>
    <row r="433" spans="1:12" x14ac:dyDescent="0.3">
      <c r="A433" s="44">
        <v>42654</v>
      </c>
      <c r="B433" s="2">
        <v>13628418.869999999</v>
      </c>
      <c r="C433" s="2">
        <v>87215.44</v>
      </c>
      <c r="D433" s="2">
        <v>0</v>
      </c>
      <c r="E433" s="2">
        <f t="shared" si="24"/>
        <v>13715634.309999999</v>
      </c>
      <c r="F433" s="34" t="s">
        <v>18</v>
      </c>
      <c r="G433" s="29">
        <v>5740072.6900000004</v>
      </c>
      <c r="L433" s="14"/>
    </row>
    <row r="434" spans="1:12" x14ac:dyDescent="0.3">
      <c r="A434" s="44">
        <v>42655</v>
      </c>
      <c r="B434" s="2">
        <v>13715634.310000001</v>
      </c>
      <c r="C434" s="2">
        <v>162919.70000000001</v>
      </c>
      <c r="D434" s="2">
        <v>0</v>
      </c>
      <c r="E434" s="2">
        <f t="shared" si="24"/>
        <v>13878554.01</v>
      </c>
      <c r="F434" s="34" t="s">
        <v>19</v>
      </c>
      <c r="G434" s="29">
        <v>5759900.5800000001</v>
      </c>
    </row>
    <row r="435" spans="1:12" x14ac:dyDescent="0.3">
      <c r="A435" s="44">
        <v>42656</v>
      </c>
      <c r="B435" s="2">
        <v>13876554.01</v>
      </c>
      <c r="C435" s="2">
        <v>74283</v>
      </c>
      <c r="D435" s="2">
        <v>0</v>
      </c>
      <c r="E435" s="2">
        <f t="shared" si="24"/>
        <v>13950837.01</v>
      </c>
      <c r="F435" s="34" t="s">
        <v>20</v>
      </c>
      <c r="G435" s="29">
        <v>7427733.7699999996</v>
      </c>
    </row>
    <row r="436" spans="1:12" x14ac:dyDescent="0.3">
      <c r="A436" s="44">
        <v>42657</v>
      </c>
      <c r="B436" s="2">
        <v>13950837.01</v>
      </c>
      <c r="C436" s="2">
        <v>200134.81</v>
      </c>
      <c r="D436" s="2">
        <v>763451.87</v>
      </c>
      <c r="E436" s="2">
        <f t="shared" si="24"/>
        <v>13387519.950000001</v>
      </c>
      <c r="F436" s="34" t="s">
        <v>220</v>
      </c>
      <c r="G436" s="29">
        <v>6750357.1600000001</v>
      </c>
    </row>
    <row r="437" spans="1:12" x14ac:dyDescent="0.3">
      <c r="A437" s="44">
        <v>42660</v>
      </c>
      <c r="B437" s="2">
        <v>13387519.949999999</v>
      </c>
      <c r="C437" s="2">
        <v>574681.49</v>
      </c>
      <c r="D437" s="2">
        <v>0</v>
      </c>
      <c r="E437" s="2">
        <f t="shared" si="24"/>
        <v>13962201.439999999</v>
      </c>
      <c r="F437" s="34" t="s">
        <v>22</v>
      </c>
      <c r="G437" s="29">
        <f>C466</f>
        <v>5994045.6299999999</v>
      </c>
    </row>
    <row r="438" spans="1:12" x14ac:dyDescent="0.3">
      <c r="A438" s="44">
        <v>42661</v>
      </c>
      <c r="B438" s="2">
        <v>13962201.439999999</v>
      </c>
      <c r="C438" s="2">
        <v>196520</v>
      </c>
      <c r="D438" s="2">
        <v>0</v>
      </c>
      <c r="E438" s="2">
        <f t="shared" si="24"/>
        <v>14158721.439999999</v>
      </c>
      <c r="F438" s="34" t="s">
        <v>8</v>
      </c>
      <c r="G438" s="29">
        <f>G428+G429+G430+G431+G432+G433+G434+G435+G436+G437</f>
        <v>63455034.350000001</v>
      </c>
      <c r="I438" s="14">
        <v>973890</v>
      </c>
    </row>
    <row r="439" spans="1:12" x14ac:dyDescent="0.3">
      <c r="A439" s="44">
        <v>42662</v>
      </c>
      <c r="B439" s="2">
        <v>14158721.439999999</v>
      </c>
      <c r="C439" s="2">
        <v>152014</v>
      </c>
      <c r="D439" s="2">
        <v>1172200.04</v>
      </c>
      <c r="E439" s="2">
        <f t="shared" si="24"/>
        <v>13138535.399999999</v>
      </c>
      <c r="F439" s="34"/>
      <c r="I439" s="14">
        <f>G438+I438</f>
        <v>64428924.350000001</v>
      </c>
    </row>
    <row r="440" spans="1:12" x14ac:dyDescent="0.3">
      <c r="A440" s="44">
        <v>42663</v>
      </c>
      <c r="B440" s="2">
        <v>13138535.4</v>
      </c>
      <c r="C440" s="2">
        <v>64594</v>
      </c>
      <c r="D440" s="2">
        <v>0</v>
      </c>
      <c r="E440" s="2">
        <f t="shared" si="24"/>
        <v>13203129.4</v>
      </c>
      <c r="F440" s="34"/>
    </row>
    <row r="441" spans="1:12" x14ac:dyDescent="0.3">
      <c r="A441" s="44">
        <v>42664</v>
      </c>
      <c r="B441" s="2">
        <v>13203129.4</v>
      </c>
      <c r="C441" s="2">
        <v>133067.88</v>
      </c>
      <c r="D441" s="2">
        <v>248910.58</v>
      </c>
      <c r="E441" s="2">
        <f>B441+C441-D441</f>
        <v>13087286.700000001</v>
      </c>
      <c r="F441" s="34"/>
    </row>
    <row r="442" spans="1:12" x14ac:dyDescent="0.3">
      <c r="A442" s="44">
        <v>42667</v>
      </c>
      <c r="B442" s="2">
        <v>13087286.699999999</v>
      </c>
      <c r="C442" s="2">
        <v>570455.94999999995</v>
      </c>
      <c r="D442" s="2">
        <v>0</v>
      </c>
      <c r="E442" s="2">
        <f t="shared" si="24"/>
        <v>13657742.649999999</v>
      </c>
      <c r="F442" s="34"/>
    </row>
    <row r="443" spans="1:12" x14ac:dyDescent="0.3">
      <c r="A443" s="44">
        <v>42668</v>
      </c>
      <c r="B443" s="2">
        <v>13657742.65</v>
      </c>
      <c r="C443" s="2">
        <v>156924.32999999999</v>
      </c>
      <c r="D443" s="2">
        <v>0</v>
      </c>
      <c r="E443" s="2">
        <f t="shared" si="24"/>
        <v>13814666.98</v>
      </c>
      <c r="F443" s="34"/>
    </row>
    <row r="444" spans="1:12" x14ac:dyDescent="0.3">
      <c r="A444" s="44">
        <v>42669</v>
      </c>
      <c r="B444" s="2">
        <v>13814666.98</v>
      </c>
      <c r="C444" s="2">
        <v>211939</v>
      </c>
      <c r="D444" s="2">
        <v>0</v>
      </c>
      <c r="E444" s="2">
        <f t="shared" si="24"/>
        <v>14026605.98</v>
      </c>
      <c r="F444" s="34"/>
    </row>
    <row r="445" spans="1:12" x14ac:dyDescent="0.3">
      <c r="A445" s="44">
        <v>42670</v>
      </c>
      <c r="B445" s="2">
        <v>14026605.98</v>
      </c>
      <c r="C445" s="2">
        <v>167785.43</v>
      </c>
      <c r="D445" s="2">
        <v>0</v>
      </c>
      <c r="E445" s="2">
        <f t="shared" si="24"/>
        <v>14194391.41</v>
      </c>
      <c r="F445" s="34"/>
    </row>
    <row r="446" spans="1:12" x14ac:dyDescent="0.3">
      <c r="A446" s="44">
        <v>42671</v>
      </c>
      <c r="B446" s="2">
        <v>14194391.41</v>
      </c>
      <c r="C446" s="2">
        <v>160957.76000000001</v>
      </c>
      <c r="D446" s="2">
        <v>217586.6</v>
      </c>
      <c r="E446" s="2">
        <f t="shared" si="24"/>
        <v>14137762.57</v>
      </c>
      <c r="F446" s="34"/>
    </row>
    <row r="447" spans="1:12" x14ac:dyDescent="0.3">
      <c r="A447" s="44">
        <v>42674</v>
      </c>
      <c r="B447" s="2">
        <v>14137762.57</v>
      </c>
      <c r="C447" s="2">
        <v>625351</v>
      </c>
      <c r="D447" s="2">
        <v>0</v>
      </c>
      <c r="E447" s="2">
        <f t="shared" si="24"/>
        <v>14763113.57</v>
      </c>
      <c r="F447" s="34"/>
    </row>
    <row r="448" spans="1:12" x14ac:dyDescent="0.3">
      <c r="A448" s="1"/>
      <c r="B448" s="2">
        <v>0</v>
      </c>
      <c r="C448" s="2">
        <v>0</v>
      </c>
      <c r="D448" s="2">
        <v>0</v>
      </c>
      <c r="E448" s="2">
        <f t="shared" si="24"/>
        <v>0</v>
      </c>
      <c r="F448" s="34"/>
    </row>
    <row r="449" spans="1:6" x14ac:dyDescent="0.3">
      <c r="A449" s="1"/>
      <c r="B449" s="2">
        <v>0</v>
      </c>
      <c r="C449" s="2">
        <v>0</v>
      </c>
      <c r="D449" s="2">
        <v>0</v>
      </c>
      <c r="E449" s="2">
        <f t="shared" si="24"/>
        <v>0</v>
      </c>
      <c r="F449" s="34"/>
    </row>
    <row r="450" spans="1:6" x14ac:dyDescent="0.3">
      <c r="A450" s="1"/>
      <c r="B450" s="2">
        <v>0</v>
      </c>
      <c r="C450" s="2">
        <v>0</v>
      </c>
      <c r="D450" s="2">
        <v>0</v>
      </c>
      <c r="E450" s="2">
        <f t="shared" si="24"/>
        <v>0</v>
      </c>
      <c r="F450" s="34"/>
    </row>
    <row r="451" spans="1:6" x14ac:dyDescent="0.3">
      <c r="A451" s="1"/>
      <c r="B451" s="2"/>
      <c r="C451" s="2"/>
      <c r="D451" s="2">
        <v>0</v>
      </c>
      <c r="E451" s="2">
        <f t="shared" ref="E451:E465" si="25">SUM(B451+C451-D451)</f>
        <v>0</v>
      </c>
      <c r="F451" s="34"/>
    </row>
    <row r="452" spans="1:6" x14ac:dyDescent="0.3">
      <c r="A452" s="1"/>
      <c r="B452" s="2"/>
      <c r="C452" s="2"/>
      <c r="D452" s="2">
        <v>0</v>
      </c>
      <c r="E452" s="2">
        <f t="shared" si="25"/>
        <v>0</v>
      </c>
      <c r="F452" s="34"/>
    </row>
    <row r="453" spans="1:6" x14ac:dyDescent="0.3">
      <c r="A453" s="1"/>
      <c r="B453" s="2"/>
      <c r="C453" s="2"/>
      <c r="D453" s="2"/>
      <c r="E453" s="2">
        <f t="shared" si="25"/>
        <v>0</v>
      </c>
      <c r="F453" s="34"/>
    </row>
    <row r="454" spans="1:6" x14ac:dyDescent="0.3">
      <c r="A454" s="1"/>
      <c r="B454" s="2"/>
      <c r="C454" s="2"/>
      <c r="D454" s="2"/>
      <c r="E454" s="2">
        <f t="shared" si="25"/>
        <v>0</v>
      </c>
      <c r="F454" s="34"/>
    </row>
    <row r="455" spans="1:6" x14ac:dyDescent="0.3">
      <c r="A455" s="1"/>
      <c r="B455" s="2"/>
      <c r="C455" s="2"/>
      <c r="D455" s="2"/>
      <c r="E455" s="2">
        <f t="shared" si="25"/>
        <v>0</v>
      </c>
      <c r="F455" s="34"/>
    </row>
    <row r="456" spans="1:6" x14ac:dyDescent="0.3">
      <c r="A456" s="1"/>
      <c r="B456" s="2"/>
      <c r="C456" s="2"/>
      <c r="D456" s="2"/>
      <c r="E456" s="2">
        <f t="shared" si="25"/>
        <v>0</v>
      </c>
      <c r="F456" s="34"/>
    </row>
    <row r="457" spans="1:6" x14ac:dyDescent="0.3">
      <c r="A457" s="1"/>
      <c r="B457" s="2"/>
      <c r="C457" s="2"/>
      <c r="D457" s="2"/>
      <c r="E457" s="2">
        <f t="shared" si="25"/>
        <v>0</v>
      </c>
      <c r="F457" s="34"/>
    </row>
    <row r="458" spans="1:6" x14ac:dyDescent="0.3">
      <c r="A458" s="1"/>
      <c r="B458" s="2"/>
      <c r="C458" s="2"/>
      <c r="D458" s="2"/>
      <c r="E458" s="2">
        <f t="shared" si="25"/>
        <v>0</v>
      </c>
      <c r="F458" s="34"/>
    </row>
    <row r="459" spans="1:6" x14ac:dyDescent="0.3">
      <c r="A459" s="1"/>
      <c r="B459" s="2"/>
      <c r="C459" s="2"/>
      <c r="D459" s="2"/>
      <c r="E459" s="2">
        <f t="shared" si="25"/>
        <v>0</v>
      </c>
      <c r="F459" s="34"/>
    </row>
    <row r="460" spans="1:6" x14ac:dyDescent="0.3">
      <c r="A460" s="1"/>
      <c r="B460" s="2"/>
      <c r="C460" s="2"/>
      <c r="D460" s="2"/>
      <c r="E460" s="2">
        <f t="shared" si="25"/>
        <v>0</v>
      </c>
      <c r="F460" s="34"/>
    </row>
    <row r="461" spans="1:6" x14ac:dyDescent="0.3">
      <c r="A461" s="1"/>
      <c r="B461" s="2"/>
      <c r="C461" s="2"/>
      <c r="D461" s="2"/>
      <c r="E461" s="2">
        <f t="shared" si="25"/>
        <v>0</v>
      </c>
      <c r="F461" s="34"/>
    </row>
    <row r="462" spans="1:6" x14ac:dyDescent="0.3">
      <c r="A462" s="1"/>
      <c r="B462" s="2"/>
      <c r="C462" s="2"/>
      <c r="D462" s="2"/>
      <c r="E462" s="2">
        <f t="shared" si="25"/>
        <v>0</v>
      </c>
      <c r="F462" s="34"/>
    </row>
    <row r="463" spans="1:6" x14ac:dyDescent="0.3">
      <c r="A463" s="1"/>
      <c r="B463" s="2"/>
      <c r="C463" s="2"/>
      <c r="D463" s="2"/>
      <c r="E463" s="2">
        <f t="shared" si="25"/>
        <v>0</v>
      </c>
      <c r="F463" s="34"/>
    </row>
    <row r="464" spans="1:6" x14ac:dyDescent="0.3">
      <c r="A464" s="1"/>
      <c r="B464" s="2"/>
      <c r="C464" s="2"/>
      <c r="D464" s="2"/>
      <c r="E464" s="2">
        <f t="shared" si="25"/>
        <v>0</v>
      </c>
      <c r="F464" s="34"/>
    </row>
    <row r="465" spans="1:10" x14ac:dyDescent="0.3">
      <c r="A465" s="1"/>
      <c r="B465" s="2"/>
      <c r="C465" s="2"/>
      <c r="D465" s="2"/>
      <c r="E465" s="2">
        <f t="shared" si="25"/>
        <v>0</v>
      </c>
      <c r="F465" s="34"/>
    </row>
    <row r="466" spans="1:10" x14ac:dyDescent="0.3">
      <c r="A466" s="1" t="s">
        <v>8</v>
      </c>
      <c r="B466" s="2"/>
      <c r="C466" s="2">
        <f>C427+C428+C429+C430+C431+C432+C433+C434+C435+C436+C437+C438+C439+C440+C441+C442+C443+C444+C445+C446+C447+C448+C449+C450</f>
        <v>5994045.6299999999</v>
      </c>
      <c r="D466" s="2">
        <f>D427+D428+D429+D430+D431+D432+D433+D434+D435+D436+D437+D438+D439+D440+D441+D442+D443+D444+D445+D446+D447+D448+D449+D450</f>
        <v>4394026.88</v>
      </c>
      <c r="E466" s="2"/>
      <c r="F466" s="34"/>
    </row>
    <row r="467" spans="1:10" x14ac:dyDescent="0.3">
      <c r="A467" s="5"/>
      <c r="B467" s="15"/>
      <c r="C467" s="15"/>
      <c r="D467" s="15"/>
      <c r="E467" s="15"/>
      <c r="F467" s="35"/>
    </row>
    <row r="468" spans="1:10" x14ac:dyDescent="0.3">
      <c r="A468" s="9" t="s">
        <v>0</v>
      </c>
      <c r="B468" s="16"/>
      <c r="C468" s="16"/>
      <c r="D468" s="16"/>
      <c r="E468" s="16"/>
      <c r="F468" s="36"/>
    </row>
    <row r="469" spans="1:10" x14ac:dyDescent="0.3">
      <c r="A469" s="9" t="s">
        <v>1</v>
      </c>
      <c r="B469" s="16"/>
      <c r="C469" s="16"/>
      <c r="D469" s="16"/>
      <c r="E469" s="16"/>
      <c r="F469" s="36"/>
    </row>
    <row r="470" spans="1:10" x14ac:dyDescent="0.3">
      <c r="A470" s="9" t="s">
        <v>2</v>
      </c>
      <c r="B470" s="16"/>
      <c r="C470" s="16"/>
      <c r="D470" s="16"/>
      <c r="E470" s="16"/>
      <c r="F470" s="36"/>
    </row>
    <row r="471" spans="1:10" x14ac:dyDescent="0.3">
      <c r="A471" s="9" t="s">
        <v>12</v>
      </c>
      <c r="B471" s="16"/>
      <c r="C471" s="16"/>
      <c r="D471" s="16"/>
      <c r="E471" s="16"/>
      <c r="F471" s="36"/>
    </row>
    <row r="472" spans="1:10" x14ac:dyDescent="0.3">
      <c r="A472" s="9"/>
      <c r="B472" s="16"/>
      <c r="C472" s="16"/>
      <c r="D472" s="16"/>
      <c r="E472" s="16"/>
      <c r="F472" s="36"/>
    </row>
    <row r="473" spans="1:10" x14ac:dyDescent="0.3">
      <c r="A473" s="1" t="s">
        <v>4</v>
      </c>
      <c r="B473" s="2" t="s">
        <v>9</v>
      </c>
      <c r="C473" s="2" t="s">
        <v>5</v>
      </c>
      <c r="D473" s="2" t="s">
        <v>6</v>
      </c>
      <c r="E473" s="2" t="s">
        <v>7</v>
      </c>
      <c r="F473" s="34"/>
      <c r="G473" s="20"/>
      <c r="H473" s="1"/>
      <c r="I473" s="2"/>
      <c r="J473" s="2"/>
    </row>
    <row r="474" spans="1:10" x14ac:dyDescent="0.3">
      <c r="A474" s="44">
        <v>42675</v>
      </c>
      <c r="B474" s="2">
        <v>14790113.57</v>
      </c>
      <c r="C474" s="2">
        <v>130779</v>
      </c>
      <c r="D474" s="2">
        <v>83548.67</v>
      </c>
      <c r="E474" s="2">
        <f t="shared" ref="E474:E482" si="26">B474+C474-D474</f>
        <v>14837343.9</v>
      </c>
      <c r="F474" s="34"/>
      <c r="G474" s="20"/>
      <c r="H474" s="1"/>
      <c r="I474" s="2"/>
      <c r="J474" s="2"/>
    </row>
    <row r="475" spans="1:10" x14ac:dyDescent="0.3">
      <c r="A475" s="44">
        <v>42676</v>
      </c>
      <c r="B475" s="2">
        <v>14837343.9</v>
      </c>
      <c r="C475" s="2">
        <v>79825.97</v>
      </c>
      <c r="D475" s="2">
        <v>114727.25</v>
      </c>
      <c r="E475" s="2">
        <f t="shared" si="26"/>
        <v>14802442.620000001</v>
      </c>
      <c r="F475" s="34" t="s">
        <v>13</v>
      </c>
      <c r="G475" s="20">
        <v>4800450.26</v>
      </c>
      <c r="H475" s="1"/>
      <c r="I475" s="2"/>
      <c r="J475" s="2"/>
    </row>
    <row r="476" spans="1:10" x14ac:dyDescent="0.3">
      <c r="A476" s="44">
        <v>42677</v>
      </c>
      <c r="B476" s="2">
        <v>14802442.619999999</v>
      </c>
      <c r="C476" s="2">
        <v>117908</v>
      </c>
      <c r="D476" s="2">
        <v>0</v>
      </c>
      <c r="E476" s="2">
        <f t="shared" si="26"/>
        <v>14920350.619999999</v>
      </c>
      <c r="F476" s="34" t="s">
        <v>14</v>
      </c>
      <c r="G476" s="20">
        <v>7790504.0199999996</v>
      </c>
      <c r="H476" s="1"/>
      <c r="I476" s="2"/>
      <c r="J476" s="2"/>
    </row>
    <row r="477" spans="1:10" x14ac:dyDescent="0.3">
      <c r="A477" s="44">
        <v>42678</v>
      </c>
      <c r="B477" s="2">
        <v>14920350.619999999</v>
      </c>
      <c r="C477" s="2">
        <v>207864.56</v>
      </c>
      <c r="D477" s="2">
        <v>1675595.05</v>
      </c>
      <c r="E477" s="2">
        <f t="shared" si="26"/>
        <v>13452620.129999999</v>
      </c>
      <c r="F477" s="34" t="s">
        <v>15</v>
      </c>
      <c r="G477" s="20">
        <v>6324491.3600000003</v>
      </c>
      <c r="H477" s="1"/>
      <c r="I477" s="2"/>
      <c r="J477" s="2"/>
    </row>
    <row r="478" spans="1:10" x14ac:dyDescent="0.3">
      <c r="A478" s="44">
        <v>42681</v>
      </c>
      <c r="B478" s="2">
        <v>13452620.130000001</v>
      </c>
      <c r="C478" s="2">
        <v>570649</v>
      </c>
      <c r="D478" s="2">
        <v>0</v>
      </c>
      <c r="E478" s="2">
        <f t="shared" si="26"/>
        <v>14023269.130000001</v>
      </c>
      <c r="F478" s="34" t="s">
        <v>16</v>
      </c>
      <c r="G478" s="20">
        <v>5883689.8600000003</v>
      </c>
      <c r="H478" s="1"/>
      <c r="I478" s="2"/>
      <c r="J478" s="2"/>
    </row>
    <row r="479" spans="1:10" x14ac:dyDescent="0.3">
      <c r="A479" s="44">
        <v>42682</v>
      </c>
      <c r="B479" s="2">
        <v>14023269.130000001</v>
      </c>
      <c r="C479" s="2">
        <v>170516.6</v>
      </c>
      <c r="D479" s="2">
        <v>879130.4</v>
      </c>
      <c r="E479" s="2">
        <f t="shared" si="26"/>
        <v>13314655.33</v>
      </c>
      <c r="F479" s="34" t="s">
        <v>17</v>
      </c>
      <c r="G479" s="20">
        <v>6983789.0199999996</v>
      </c>
      <c r="H479" s="1"/>
      <c r="I479" s="2"/>
      <c r="J479" s="2"/>
    </row>
    <row r="480" spans="1:10" x14ac:dyDescent="0.3">
      <c r="A480" s="44">
        <v>42683</v>
      </c>
      <c r="B480" s="2">
        <v>13314655.33</v>
      </c>
      <c r="C480" s="2">
        <v>101962</v>
      </c>
      <c r="D480" s="2">
        <v>0</v>
      </c>
      <c r="E480" s="2">
        <f t="shared" si="26"/>
        <v>13416617.33</v>
      </c>
      <c r="F480" s="34" t="s">
        <v>18</v>
      </c>
      <c r="G480" s="20">
        <v>5740072.6900000004</v>
      </c>
      <c r="H480" s="1"/>
      <c r="I480" s="2"/>
      <c r="J480" s="2"/>
    </row>
    <row r="481" spans="1:10" x14ac:dyDescent="0.3">
      <c r="A481" s="44">
        <v>42684</v>
      </c>
      <c r="B481" s="2">
        <v>13416617.33</v>
      </c>
      <c r="C481" s="2">
        <v>454890.14</v>
      </c>
      <c r="D481" s="2">
        <v>681815.59</v>
      </c>
      <c r="E481" s="2">
        <f t="shared" si="26"/>
        <v>13189691.880000001</v>
      </c>
      <c r="F481" s="34" t="s">
        <v>19</v>
      </c>
      <c r="G481" s="20">
        <v>5759900.5800000001</v>
      </c>
      <c r="H481" s="1"/>
      <c r="I481" s="2"/>
      <c r="J481" s="2"/>
    </row>
    <row r="482" spans="1:10" x14ac:dyDescent="0.3">
      <c r="A482" s="44">
        <v>42688</v>
      </c>
      <c r="B482" s="2">
        <v>13189691.880000001</v>
      </c>
      <c r="C482" s="2">
        <v>519858.42</v>
      </c>
      <c r="D482" s="2">
        <v>0</v>
      </c>
      <c r="E482" s="2">
        <f t="shared" si="26"/>
        <v>13709550.300000001</v>
      </c>
      <c r="F482" s="34" t="s">
        <v>20</v>
      </c>
      <c r="G482" s="20">
        <v>7427733.7699999996</v>
      </c>
      <c r="H482" s="1"/>
      <c r="I482" s="2"/>
      <c r="J482" s="2"/>
    </row>
    <row r="483" spans="1:10" x14ac:dyDescent="0.3">
      <c r="A483" s="44">
        <v>42689</v>
      </c>
      <c r="B483" s="2">
        <v>13709550.300000001</v>
      </c>
      <c r="C483" s="2">
        <v>373298.33</v>
      </c>
      <c r="D483" s="2">
        <v>824028.92</v>
      </c>
      <c r="E483" s="2">
        <f>B483+C483-D483</f>
        <v>13258819.710000001</v>
      </c>
      <c r="F483" s="34" t="s">
        <v>221</v>
      </c>
      <c r="G483" s="20">
        <v>6750357.1600000001</v>
      </c>
      <c r="H483" s="1"/>
      <c r="I483" s="2"/>
      <c r="J483" s="2"/>
    </row>
    <row r="484" spans="1:10" x14ac:dyDescent="0.3">
      <c r="A484" s="44">
        <v>42690</v>
      </c>
      <c r="B484" s="2">
        <v>13258819.710000001</v>
      </c>
      <c r="C484" s="2">
        <v>101299.2</v>
      </c>
      <c r="D484" s="2">
        <v>99798.51</v>
      </c>
      <c r="E484" s="2">
        <f>B484+C484-D484</f>
        <v>13260320.4</v>
      </c>
      <c r="F484" s="34" t="s">
        <v>22</v>
      </c>
      <c r="G484" s="20">
        <v>5994045.6299999999</v>
      </c>
      <c r="H484" s="1"/>
      <c r="I484" s="2"/>
      <c r="J484" s="2"/>
    </row>
    <row r="485" spans="1:10" x14ac:dyDescent="0.3">
      <c r="A485" s="44">
        <v>42691</v>
      </c>
      <c r="B485" s="2">
        <v>13260320.4</v>
      </c>
      <c r="C485" s="2">
        <v>77566.710000000006</v>
      </c>
      <c r="D485" s="2">
        <v>0</v>
      </c>
      <c r="E485" s="2">
        <f>B485+C485-D485</f>
        <v>13337887.110000001</v>
      </c>
      <c r="F485" s="34" t="s">
        <v>222</v>
      </c>
      <c r="G485" s="20">
        <f>C513</f>
        <v>5430709.2700000005</v>
      </c>
      <c r="H485" s="1"/>
      <c r="I485" s="2"/>
      <c r="J485" s="2"/>
    </row>
    <row r="486" spans="1:10" x14ac:dyDescent="0.3">
      <c r="A486" s="44">
        <v>42692</v>
      </c>
      <c r="B486" s="2">
        <v>13337887.110000001</v>
      </c>
      <c r="C486" s="2">
        <v>165058</v>
      </c>
      <c r="D486" s="2">
        <v>1694333.36</v>
      </c>
      <c r="E486" s="2">
        <f>B486+C486-D486</f>
        <v>11808611.750000002</v>
      </c>
      <c r="F486" s="34"/>
      <c r="G486" s="20">
        <f>G475+G476+G477+G478+G479+G480+G481+G482+G483+G484+G485</f>
        <v>68885743.620000005</v>
      </c>
      <c r="H486" s="1"/>
      <c r="I486" s="2"/>
      <c r="J486" s="2"/>
    </row>
    <row r="487" spans="1:10" x14ac:dyDescent="0.3">
      <c r="A487" s="44">
        <v>42695</v>
      </c>
      <c r="B487" s="2">
        <v>11808611.75</v>
      </c>
      <c r="C487" s="2">
        <v>598703.93000000005</v>
      </c>
      <c r="D487" s="2">
        <v>71413.47</v>
      </c>
      <c r="E487" s="2">
        <f>B487+C487-D487</f>
        <v>12335902.209999999</v>
      </c>
      <c r="F487" s="34"/>
      <c r="G487" s="20"/>
      <c r="H487" s="1"/>
      <c r="I487" s="2"/>
      <c r="J487" s="2"/>
    </row>
    <row r="488" spans="1:10" x14ac:dyDescent="0.3">
      <c r="A488" s="44">
        <v>42696</v>
      </c>
      <c r="B488" s="2">
        <v>12335902.210000001</v>
      </c>
      <c r="C488" s="2">
        <v>172454.46</v>
      </c>
      <c r="D488" s="2">
        <v>0</v>
      </c>
      <c r="E488" s="2">
        <f>B488+C488</f>
        <v>12508356.670000002</v>
      </c>
      <c r="F488" s="34"/>
      <c r="G488" s="20"/>
      <c r="H488" s="1"/>
      <c r="I488" s="2"/>
      <c r="J488" s="2"/>
    </row>
    <row r="489" spans="1:10" x14ac:dyDescent="0.3">
      <c r="A489" s="44">
        <v>42697</v>
      </c>
      <c r="B489" s="2">
        <v>12508447.67</v>
      </c>
      <c r="C489" s="2">
        <v>119551</v>
      </c>
      <c r="D489" s="2">
        <v>0</v>
      </c>
      <c r="E489" s="2">
        <f t="shared" ref="E489:E493" si="27">B489+C489-D489</f>
        <v>12627998.67</v>
      </c>
      <c r="F489" s="34"/>
      <c r="G489" s="20"/>
      <c r="H489" s="1"/>
      <c r="I489" s="2"/>
      <c r="J489" s="2"/>
    </row>
    <row r="490" spans="1:10" x14ac:dyDescent="0.3">
      <c r="A490" s="44">
        <v>42698</v>
      </c>
      <c r="B490" s="2">
        <v>12627998.67</v>
      </c>
      <c r="C490" s="2">
        <v>121870.39999999999</v>
      </c>
      <c r="D490" s="2">
        <v>0</v>
      </c>
      <c r="E490" s="2">
        <f t="shared" si="27"/>
        <v>12749869.07</v>
      </c>
      <c r="F490" s="34"/>
      <c r="G490" s="20"/>
      <c r="H490" s="1"/>
      <c r="I490" s="2"/>
      <c r="J490" s="2"/>
    </row>
    <row r="491" spans="1:10" x14ac:dyDescent="0.3">
      <c r="A491" s="44">
        <v>42699</v>
      </c>
      <c r="B491" s="2">
        <v>12749869.07</v>
      </c>
      <c r="C491" s="2">
        <v>167683</v>
      </c>
      <c r="D491" s="2">
        <v>0</v>
      </c>
      <c r="E491" s="2">
        <f t="shared" si="27"/>
        <v>12917552.07</v>
      </c>
      <c r="F491" s="34"/>
      <c r="G491" s="20"/>
      <c r="H491" s="1"/>
      <c r="I491" s="2"/>
      <c r="J491" s="2"/>
    </row>
    <row r="492" spans="1:10" x14ac:dyDescent="0.3">
      <c r="A492" s="44">
        <v>42702</v>
      </c>
      <c r="B492" s="2">
        <v>12917552.07</v>
      </c>
      <c r="C492" s="2">
        <v>495535.63</v>
      </c>
      <c r="D492" s="2">
        <v>2660084.6</v>
      </c>
      <c r="E492" s="2">
        <f t="shared" si="27"/>
        <v>10753003.100000001</v>
      </c>
      <c r="F492" s="34"/>
      <c r="G492" s="20"/>
      <c r="H492" s="1"/>
      <c r="I492" s="2"/>
      <c r="J492" s="2"/>
    </row>
    <row r="493" spans="1:10" x14ac:dyDescent="0.3">
      <c r="A493" s="44">
        <v>42703</v>
      </c>
      <c r="B493" s="2">
        <v>10753003.1</v>
      </c>
      <c r="C493" s="2">
        <v>426201.92</v>
      </c>
      <c r="D493" s="2">
        <v>0</v>
      </c>
      <c r="E493" s="2">
        <f t="shared" si="27"/>
        <v>11179205.02</v>
      </c>
      <c r="F493" s="34"/>
      <c r="G493" s="20"/>
      <c r="H493" s="1"/>
      <c r="I493" s="2"/>
      <c r="J493" s="2"/>
    </row>
    <row r="494" spans="1:10" x14ac:dyDescent="0.3">
      <c r="A494" s="44">
        <v>42704</v>
      </c>
      <c r="B494" s="2">
        <v>11179205.02</v>
      </c>
      <c r="C494" s="2">
        <v>257233</v>
      </c>
      <c r="D494" s="2">
        <v>0</v>
      </c>
      <c r="E494" s="2">
        <f>B494+C494-D494</f>
        <v>11436438.02</v>
      </c>
      <c r="F494" s="34"/>
      <c r="G494" s="20"/>
      <c r="H494" s="1"/>
      <c r="I494" s="2"/>
      <c r="J494" s="2"/>
    </row>
    <row r="495" spans="1:10" x14ac:dyDescent="0.3">
      <c r="A495" s="44"/>
      <c r="B495" s="2">
        <v>0</v>
      </c>
      <c r="C495" s="2">
        <v>0</v>
      </c>
      <c r="D495" s="2">
        <v>0</v>
      </c>
      <c r="E495" s="2">
        <v>0</v>
      </c>
      <c r="F495" s="34"/>
      <c r="G495" s="20"/>
      <c r="H495" s="1"/>
      <c r="I495" s="2"/>
      <c r="J495" s="2"/>
    </row>
    <row r="496" spans="1:10" x14ac:dyDescent="0.3">
      <c r="A496" s="44"/>
      <c r="B496" s="2">
        <v>0</v>
      </c>
      <c r="C496" s="2">
        <v>0</v>
      </c>
      <c r="D496" s="2">
        <v>0</v>
      </c>
      <c r="E496" s="2">
        <f t="shared" ref="E496" si="28">B496+C496-D496</f>
        <v>0</v>
      </c>
      <c r="F496" s="34"/>
      <c r="G496" s="20"/>
      <c r="H496" s="1"/>
      <c r="I496" s="2"/>
      <c r="J496" s="2"/>
    </row>
    <row r="497" spans="1:10" x14ac:dyDescent="0.3">
      <c r="A497" s="1"/>
      <c r="B497" s="2"/>
      <c r="C497" s="2">
        <v>0</v>
      </c>
      <c r="D497" s="2"/>
      <c r="E497" s="2">
        <f t="shared" ref="E497:E512" si="29">SUM(B497+C497-D497)</f>
        <v>0</v>
      </c>
      <c r="F497" s="34"/>
      <c r="G497" s="20"/>
      <c r="H497" s="1"/>
      <c r="I497" s="2"/>
      <c r="J497" s="2"/>
    </row>
    <row r="498" spans="1:10" x14ac:dyDescent="0.3">
      <c r="A498" s="1"/>
      <c r="B498" s="2"/>
      <c r="C498" s="2"/>
      <c r="D498" s="2"/>
      <c r="E498" s="2">
        <f t="shared" si="29"/>
        <v>0</v>
      </c>
      <c r="F498" s="34"/>
      <c r="G498" s="20"/>
      <c r="H498" s="1"/>
      <c r="I498" s="2"/>
      <c r="J498" s="2"/>
    </row>
    <row r="499" spans="1:10" x14ac:dyDescent="0.3">
      <c r="A499" s="1"/>
      <c r="B499" s="2"/>
      <c r="C499" s="2"/>
      <c r="D499" s="2"/>
      <c r="E499" s="2">
        <f t="shared" si="29"/>
        <v>0</v>
      </c>
      <c r="F499" s="34"/>
      <c r="G499" s="20"/>
      <c r="H499" s="1"/>
      <c r="I499" s="2"/>
      <c r="J499" s="2"/>
    </row>
    <row r="500" spans="1:10" x14ac:dyDescent="0.3">
      <c r="A500" s="1"/>
      <c r="B500" s="2"/>
      <c r="C500" s="2"/>
      <c r="D500" s="2"/>
      <c r="E500" s="2">
        <f t="shared" si="29"/>
        <v>0</v>
      </c>
      <c r="F500" s="34"/>
      <c r="G500" s="20"/>
      <c r="H500" s="1"/>
      <c r="I500" s="2"/>
      <c r="J500" s="2"/>
    </row>
    <row r="501" spans="1:10" x14ac:dyDescent="0.3">
      <c r="A501" s="1"/>
      <c r="B501" s="2"/>
      <c r="C501" s="2"/>
      <c r="D501" s="2"/>
      <c r="E501" s="2">
        <f t="shared" si="29"/>
        <v>0</v>
      </c>
      <c r="F501" s="34"/>
      <c r="G501" s="20"/>
      <c r="H501" s="1"/>
      <c r="I501" s="2"/>
      <c r="J501" s="2"/>
    </row>
    <row r="502" spans="1:10" x14ac:dyDescent="0.3">
      <c r="A502" s="1"/>
      <c r="B502" s="2"/>
      <c r="C502" s="2"/>
      <c r="D502" s="2"/>
      <c r="E502" s="2">
        <f t="shared" si="29"/>
        <v>0</v>
      </c>
      <c r="F502" s="34"/>
      <c r="G502" s="20"/>
      <c r="H502" s="1"/>
      <c r="I502" s="2"/>
      <c r="J502" s="2"/>
    </row>
    <row r="503" spans="1:10" x14ac:dyDescent="0.3">
      <c r="A503" s="1"/>
      <c r="B503" s="2"/>
      <c r="C503" s="2"/>
      <c r="D503" s="2"/>
      <c r="E503" s="2">
        <f t="shared" si="29"/>
        <v>0</v>
      </c>
      <c r="F503" s="34"/>
      <c r="G503" s="20"/>
      <c r="H503" s="1"/>
      <c r="I503" s="2"/>
      <c r="J503" s="2"/>
    </row>
    <row r="504" spans="1:10" x14ac:dyDescent="0.3">
      <c r="A504" s="1"/>
      <c r="B504" s="2"/>
      <c r="C504" s="2"/>
      <c r="D504" s="2"/>
      <c r="E504" s="2">
        <f t="shared" si="29"/>
        <v>0</v>
      </c>
      <c r="F504" s="34"/>
      <c r="G504" s="20"/>
      <c r="H504" s="1"/>
      <c r="I504" s="2"/>
      <c r="J504" s="2"/>
    </row>
    <row r="505" spans="1:10" x14ac:dyDescent="0.3">
      <c r="A505" s="1"/>
      <c r="B505" s="2"/>
      <c r="C505" s="2"/>
      <c r="D505" s="2"/>
      <c r="E505" s="2">
        <f t="shared" si="29"/>
        <v>0</v>
      </c>
      <c r="F505" s="34"/>
      <c r="G505" s="20"/>
      <c r="H505" s="1"/>
      <c r="I505" s="2"/>
      <c r="J505" s="2"/>
    </row>
    <row r="506" spans="1:10" x14ac:dyDescent="0.3">
      <c r="A506" s="1"/>
      <c r="B506" s="2"/>
      <c r="C506" s="2"/>
      <c r="D506" s="2"/>
      <c r="E506" s="2">
        <f t="shared" si="29"/>
        <v>0</v>
      </c>
      <c r="F506" s="34"/>
      <c r="G506" s="20"/>
      <c r="H506" s="1"/>
      <c r="I506" s="2"/>
      <c r="J506" s="2"/>
    </row>
    <row r="507" spans="1:10" x14ac:dyDescent="0.3">
      <c r="A507" s="1"/>
      <c r="B507" s="2"/>
      <c r="C507" s="2"/>
      <c r="D507" s="2"/>
      <c r="E507" s="2">
        <f t="shared" si="29"/>
        <v>0</v>
      </c>
      <c r="F507" s="34"/>
      <c r="G507" s="20"/>
      <c r="H507" s="1"/>
      <c r="I507" s="2"/>
      <c r="J507" s="2"/>
    </row>
    <row r="508" spans="1:10" x14ac:dyDescent="0.3">
      <c r="A508" s="1"/>
      <c r="B508" s="2"/>
      <c r="C508" s="2"/>
      <c r="D508" s="2"/>
      <c r="E508" s="2">
        <f t="shared" si="29"/>
        <v>0</v>
      </c>
      <c r="F508" s="34"/>
      <c r="G508" s="20"/>
      <c r="H508" s="1"/>
      <c r="I508" s="2"/>
      <c r="J508" s="2"/>
    </row>
    <row r="509" spans="1:10" x14ac:dyDescent="0.3">
      <c r="A509" s="1"/>
      <c r="B509" s="2"/>
      <c r="C509" s="2"/>
      <c r="D509" s="2"/>
      <c r="E509" s="2">
        <f t="shared" si="29"/>
        <v>0</v>
      </c>
      <c r="F509" s="34"/>
      <c r="G509" s="20"/>
      <c r="H509" s="1"/>
      <c r="I509" s="2"/>
      <c r="J509" s="2"/>
    </row>
    <row r="510" spans="1:10" x14ac:dyDescent="0.3">
      <c r="A510" s="1"/>
      <c r="B510" s="2"/>
      <c r="C510" s="2"/>
      <c r="D510" s="2"/>
      <c r="E510" s="2">
        <f t="shared" si="29"/>
        <v>0</v>
      </c>
      <c r="F510" s="34"/>
      <c r="G510" s="20"/>
      <c r="H510" s="1"/>
      <c r="I510" s="2"/>
      <c r="J510" s="2"/>
    </row>
    <row r="511" spans="1:10" x14ac:dyDescent="0.3">
      <c r="A511" s="1"/>
      <c r="B511" s="2"/>
      <c r="C511" s="2"/>
      <c r="D511" s="2"/>
      <c r="E511" s="2">
        <f t="shared" si="29"/>
        <v>0</v>
      </c>
      <c r="F511" s="34"/>
      <c r="G511" s="20"/>
      <c r="H511" s="1"/>
      <c r="I511" s="2"/>
      <c r="J511" s="2"/>
    </row>
    <row r="512" spans="1:10" x14ac:dyDescent="0.3">
      <c r="A512" s="1"/>
      <c r="B512" s="2"/>
      <c r="C512" s="2"/>
      <c r="D512" s="2"/>
      <c r="E512" s="2">
        <f t="shared" si="29"/>
        <v>0</v>
      </c>
      <c r="F512" s="34"/>
      <c r="G512" s="20"/>
      <c r="H512" s="1"/>
      <c r="I512" s="2"/>
      <c r="J512" s="2"/>
    </row>
    <row r="513" spans="1:10" x14ac:dyDescent="0.3">
      <c r="A513" s="1" t="s">
        <v>8</v>
      </c>
      <c r="B513" s="2"/>
      <c r="C513" s="2">
        <f>C474+C475+C476+C477+C478+C479+C480++C481+C482+C483+C484+C485+C486+C487+C488+C489+C490+C491+C492+C493+C494</f>
        <v>5430709.2700000005</v>
      </c>
      <c r="D513" s="2">
        <f>D474+D475+D476+D477+D478+D479+D480+D481+D482+D483+D484+D485+D486+D487+D488+D489+D490+D491+D492+D493+D494+D495+D496</f>
        <v>8784475.8200000003</v>
      </c>
      <c r="E513" s="2"/>
      <c r="F513" s="34"/>
      <c r="G513" s="20"/>
      <c r="H513" s="1"/>
      <c r="I513" s="2"/>
      <c r="J513" s="2"/>
    </row>
    <row r="515" spans="1:10" x14ac:dyDescent="0.3">
      <c r="A515" s="5"/>
      <c r="B515" s="15"/>
      <c r="C515" s="15"/>
      <c r="D515" s="15"/>
      <c r="E515" s="15"/>
      <c r="F515" s="30"/>
      <c r="G515" s="21"/>
      <c r="H515" s="6"/>
      <c r="I515" s="15"/>
      <c r="J515" s="39"/>
    </row>
    <row r="516" spans="1:10" x14ac:dyDescent="0.3">
      <c r="A516" s="9" t="s">
        <v>0</v>
      </c>
      <c r="B516" s="16"/>
      <c r="C516" s="16"/>
      <c r="D516" s="16"/>
      <c r="E516" s="16"/>
      <c r="F516" s="31"/>
      <c r="G516" s="22"/>
      <c r="H516" s="4"/>
      <c r="I516" s="16"/>
      <c r="J516" s="40"/>
    </row>
    <row r="517" spans="1:10" x14ac:dyDescent="0.3">
      <c r="A517" s="9" t="s">
        <v>1</v>
      </c>
      <c r="B517" s="16"/>
      <c r="C517" s="16"/>
      <c r="D517" s="16"/>
      <c r="E517" s="16"/>
      <c r="F517" s="31"/>
      <c r="G517" s="22"/>
      <c r="H517" s="4"/>
      <c r="I517" s="16"/>
      <c r="J517" s="40"/>
    </row>
    <row r="518" spans="1:10" x14ac:dyDescent="0.3">
      <c r="A518" s="9" t="s">
        <v>2</v>
      </c>
      <c r="B518" s="16"/>
      <c r="C518" s="16"/>
      <c r="D518" s="16"/>
      <c r="E518" s="16"/>
      <c r="F518" s="31"/>
      <c r="G518" s="22"/>
      <c r="H518" s="4"/>
      <c r="I518" s="16"/>
      <c r="J518" s="40"/>
    </row>
    <row r="519" spans="1:10" x14ac:dyDescent="0.3">
      <c r="A519" s="9" t="s">
        <v>12</v>
      </c>
      <c r="B519" s="16"/>
      <c r="C519" s="16"/>
      <c r="D519" s="16"/>
      <c r="E519" s="16"/>
      <c r="F519" s="31"/>
      <c r="G519" s="22"/>
      <c r="H519" s="4"/>
      <c r="I519" s="16"/>
      <c r="J519" s="40"/>
    </row>
    <row r="520" spans="1:10" x14ac:dyDescent="0.3">
      <c r="A520" s="8"/>
      <c r="B520" s="17"/>
      <c r="C520" s="17"/>
      <c r="D520" s="17"/>
      <c r="E520" s="17"/>
      <c r="F520" s="32"/>
      <c r="G520" s="23"/>
      <c r="H520" s="10"/>
      <c r="I520" s="17"/>
      <c r="J520" s="41"/>
    </row>
    <row r="521" spans="1:10" x14ac:dyDescent="0.3">
      <c r="A521" s="1" t="s">
        <v>4</v>
      </c>
      <c r="B521" s="2" t="s">
        <v>9</v>
      </c>
      <c r="C521" s="2" t="s">
        <v>5</v>
      </c>
      <c r="D521" s="2" t="s">
        <v>6</v>
      </c>
      <c r="E521" s="2" t="s">
        <v>7</v>
      </c>
      <c r="F521" s="34"/>
      <c r="G521" s="20"/>
      <c r="H521" s="1"/>
      <c r="I521" s="2"/>
      <c r="J521" s="2"/>
    </row>
    <row r="522" spans="1:10" x14ac:dyDescent="0.3">
      <c r="A522" s="44">
        <v>42705</v>
      </c>
      <c r="B522" s="2">
        <v>11436438.02</v>
      </c>
      <c r="C522" s="2">
        <v>71066</v>
      </c>
      <c r="D522" s="2">
        <v>0</v>
      </c>
      <c r="E522" s="2">
        <f>B522+C522</f>
        <v>11507504.02</v>
      </c>
      <c r="F522" s="34"/>
      <c r="G522" s="20"/>
      <c r="H522" s="1"/>
      <c r="I522" s="2"/>
      <c r="J522" s="2"/>
    </row>
    <row r="523" spans="1:10" x14ac:dyDescent="0.3">
      <c r="A523" s="44">
        <v>42706</v>
      </c>
      <c r="B523" s="2">
        <v>11507504.02</v>
      </c>
      <c r="C523" s="2">
        <v>86810</v>
      </c>
      <c r="D523" s="2">
        <v>0</v>
      </c>
      <c r="E523" s="2">
        <f t="shared" ref="E523:E530" si="30">B523+C523-D523</f>
        <v>11594314.02</v>
      </c>
      <c r="F523" s="34"/>
      <c r="G523" s="20"/>
      <c r="H523" s="1"/>
      <c r="I523" s="2"/>
      <c r="J523" s="2"/>
    </row>
    <row r="524" spans="1:10" x14ac:dyDescent="0.3">
      <c r="A524" s="44">
        <v>42709</v>
      </c>
      <c r="B524" s="2">
        <v>11594314.02</v>
      </c>
      <c r="C524" s="2">
        <v>403023.14</v>
      </c>
      <c r="D524" s="2">
        <v>0</v>
      </c>
      <c r="E524" s="2">
        <f t="shared" si="30"/>
        <v>11997337.16</v>
      </c>
      <c r="F524" s="34"/>
      <c r="G524" s="20"/>
      <c r="H524" s="1"/>
      <c r="I524" s="2"/>
      <c r="J524" s="2"/>
    </row>
    <row r="525" spans="1:10" x14ac:dyDescent="0.3">
      <c r="A525" s="44">
        <v>42710</v>
      </c>
      <c r="B525" s="2">
        <v>11997337.16</v>
      </c>
      <c r="C525" s="2">
        <v>30292</v>
      </c>
      <c r="D525" s="2">
        <v>0</v>
      </c>
      <c r="E525" s="2">
        <f t="shared" si="30"/>
        <v>12027629.16</v>
      </c>
      <c r="F525" s="34"/>
      <c r="G525" s="20"/>
      <c r="H525" s="1"/>
      <c r="I525" s="2"/>
      <c r="J525" s="2"/>
    </row>
    <row r="526" spans="1:10" x14ac:dyDescent="0.3">
      <c r="A526" s="44">
        <v>42711</v>
      </c>
      <c r="B526" s="2">
        <v>12027629.16</v>
      </c>
      <c r="C526" s="2">
        <v>71027</v>
      </c>
      <c r="D526" s="2">
        <v>0</v>
      </c>
      <c r="E526" s="2">
        <f t="shared" si="30"/>
        <v>12098656.16</v>
      </c>
      <c r="F526" s="34"/>
      <c r="G526" s="20"/>
      <c r="H526" s="1"/>
      <c r="I526" s="2"/>
      <c r="J526" s="2"/>
    </row>
    <row r="527" spans="1:10" x14ac:dyDescent="0.3">
      <c r="A527" s="44">
        <v>42712</v>
      </c>
      <c r="B527" s="2">
        <v>12098656.16</v>
      </c>
      <c r="C527" s="2">
        <v>49215.9</v>
      </c>
      <c r="D527" s="2">
        <v>0</v>
      </c>
      <c r="E527" s="2">
        <f>B527+C527-D527</f>
        <v>12147872.060000001</v>
      </c>
      <c r="F527" s="34"/>
      <c r="G527" s="20"/>
      <c r="H527" s="1"/>
      <c r="I527" s="2"/>
      <c r="J527" s="2"/>
    </row>
    <row r="528" spans="1:10" x14ac:dyDescent="0.3">
      <c r="A528" s="44">
        <v>42713</v>
      </c>
      <c r="B528" s="2">
        <v>12147872.060000001</v>
      </c>
      <c r="C528" s="2">
        <v>24507.64</v>
      </c>
      <c r="D528" s="2">
        <v>0</v>
      </c>
      <c r="E528" s="2">
        <f t="shared" si="30"/>
        <v>12172379.700000001</v>
      </c>
      <c r="F528" s="34"/>
      <c r="G528" s="20"/>
      <c r="H528" s="1"/>
      <c r="I528" s="2"/>
      <c r="J528" s="2"/>
    </row>
    <row r="529" spans="1:10" x14ac:dyDescent="0.3">
      <c r="A529" s="44">
        <v>42716</v>
      </c>
      <c r="B529" s="2">
        <v>12172379.699999999</v>
      </c>
      <c r="C529" s="2">
        <v>66113.05</v>
      </c>
      <c r="D529" s="2">
        <v>0</v>
      </c>
      <c r="E529" s="2">
        <f t="shared" si="30"/>
        <v>12238492.75</v>
      </c>
      <c r="F529" s="34"/>
      <c r="G529" s="20"/>
      <c r="H529" s="1"/>
      <c r="I529" s="2"/>
      <c r="J529" s="2"/>
    </row>
    <row r="530" spans="1:10" x14ac:dyDescent="0.3">
      <c r="A530" s="44">
        <v>42717</v>
      </c>
      <c r="B530" s="2">
        <v>12238492.75</v>
      </c>
      <c r="C530" s="2">
        <v>25580</v>
      </c>
      <c r="D530" s="2">
        <v>0</v>
      </c>
      <c r="E530" s="2">
        <f t="shared" si="30"/>
        <v>12264072.75</v>
      </c>
      <c r="F530" s="34"/>
      <c r="G530" s="20"/>
      <c r="H530" s="1"/>
      <c r="I530" s="2"/>
      <c r="J530" s="2"/>
    </row>
    <row r="531" spans="1:10" x14ac:dyDescent="0.3">
      <c r="A531" s="44">
        <v>42718</v>
      </c>
      <c r="B531" s="2">
        <v>12264072.75</v>
      </c>
      <c r="C531" s="2">
        <v>37042</v>
      </c>
      <c r="D531" s="2">
        <v>0</v>
      </c>
      <c r="E531" s="2">
        <f>B531+C531-D531</f>
        <v>12301114.75</v>
      </c>
      <c r="F531" s="34"/>
      <c r="G531" s="20"/>
      <c r="H531" s="1"/>
      <c r="I531" s="2"/>
      <c r="J531" s="2"/>
    </row>
    <row r="532" spans="1:10" x14ac:dyDescent="0.3">
      <c r="A532" s="44">
        <v>42719</v>
      </c>
      <c r="B532" s="2">
        <v>12301114.75</v>
      </c>
      <c r="C532" s="2">
        <v>11595</v>
      </c>
      <c r="D532" s="2">
        <v>0</v>
      </c>
      <c r="E532" s="2">
        <f>B532+C532-D532</f>
        <v>12312709.75</v>
      </c>
      <c r="F532" s="34"/>
      <c r="G532" s="20"/>
      <c r="H532" s="1"/>
      <c r="I532" s="2"/>
      <c r="J532" s="2"/>
    </row>
    <row r="533" spans="1:10" x14ac:dyDescent="0.3">
      <c r="A533" s="44">
        <v>42720</v>
      </c>
      <c r="B533" s="2">
        <v>0</v>
      </c>
      <c r="C533" s="2">
        <v>0</v>
      </c>
      <c r="D533" s="2">
        <v>0</v>
      </c>
      <c r="E533" s="2">
        <f>B533+C533-D533</f>
        <v>0</v>
      </c>
      <c r="F533" s="34"/>
      <c r="G533" s="20"/>
      <c r="H533" s="1"/>
      <c r="I533" s="2"/>
      <c r="J533" s="2"/>
    </row>
    <row r="534" spans="1:10" x14ac:dyDescent="0.3">
      <c r="A534" s="44">
        <v>42723</v>
      </c>
      <c r="B534" s="2">
        <v>0</v>
      </c>
      <c r="C534" s="2">
        <v>0</v>
      </c>
      <c r="D534" s="2">
        <v>0</v>
      </c>
      <c r="E534" s="2">
        <f>B534+C534-D534</f>
        <v>0</v>
      </c>
      <c r="F534" s="34"/>
      <c r="G534" s="20"/>
      <c r="H534" s="1"/>
      <c r="I534" s="2"/>
      <c r="J534" s="2"/>
    </row>
    <row r="535" spans="1:10" x14ac:dyDescent="0.3">
      <c r="A535" s="44">
        <v>42724</v>
      </c>
      <c r="B535" s="2">
        <v>0</v>
      </c>
      <c r="C535" s="2">
        <v>0</v>
      </c>
      <c r="D535" s="2">
        <v>0</v>
      </c>
      <c r="E535" s="2">
        <f>B535+C535-D535</f>
        <v>0</v>
      </c>
      <c r="F535" s="34"/>
      <c r="G535" s="20"/>
      <c r="H535" s="1"/>
      <c r="I535" s="2"/>
      <c r="J535" s="2"/>
    </row>
    <row r="536" spans="1:10" x14ac:dyDescent="0.3">
      <c r="A536" s="44">
        <v>42725</v>
      </c>
      <c r="B536" s="2">
        <v>0</v>
      </c>
      <c r="C536" s="2">
        <v>0</v>
      </c>
      <c r="D536" s="2">
        <v>0</v>
      </c>
      <c r="E536" s="2">
        <f>B536+C536</f>
        <v>0</v>
      </c>
      <c r="F536" s="34"/>
      <c r="G536" s="20"/>
      <c r="H536" s="1"/>
      <c r="I536" s="2"/>
      <c r="J536" s="2"/>
    </row>
    <row r="537" spans="1:10" x14ac:dyDescent="0.3">
      <c r="A537" s="44">
        <v>42726</v>
      </c>
      <c r="B537" s="2">
        <v>0</v>
      </c>
      <c r="C537" s="2">
        <v>0</v>
      </c>
      <c r="D537" s="2">
        <v>0</v>
      </c>
      <c r="E537" s="2">
        <f t="shared" ref="E537:E541" si="31">B537+C537-D537</f>
        <v>0</v>
      </c>
      <c r="F537" s="34"/>
      <c r="G537" s="20"/>
      <c r="H537" s="1"/>
      <c r="I537" s="2"/>
      <c r="J537" s="2"/>
    </row>
    <row r="538" spans="1:10" x14ac:dyDescent="0.3">
      <c r="A538" s="44">
        <v>42727</v>
      </c>
      <c r="B538" s="2">
        <v>0</v>
      </c>
      <c r="C538" s="2">
        <v>0</v>
      </c>
      <c r="D538" s="2">
        <v>0</v>
      </c>
      <c r="E538" s="2">
        <f t="shared" si="31"/>
        <v>0</v>
      </c>
      <c r="F538" s="34"/>
      <c r="G538" s="20"/>
      <c r="H538" s="1"/>
      <c r="I538" s="2"/>
      <c r="J538" s="2"/>
    </row>
    <row r="539" spans="1:10" x14ac:dyDescent="0.3">
      <c r="A539" s="44">
        <v>42730</v>
      </c>
      <c r="B539" s="2">
        <v>0</v>
      </c>
      <c r="C539" s="2">
        <v>0</v>
      </c>
      <c r="D539" s="2">
        <v>0</v>
      </c>
      <c r="E539" s="2">
        <f t="shared" si="31"/>
        <v>0</v>
      </c>
      <c r="F539" s="34"/>
      <c r="G539" s="20"/>
      <c r="H539" s="1"/>
      <c r="I539" s="2"/>
      <c r="J539" s="2"/>
    </row>
    <row r="540" spans="1:10" x14ac:dyDescent="0.3">
      <c r="A540" s="44">
        <v>42731</v>
      </c>
      <c r="B540" s="2">
        <v>0</v>
      </c>
      <c r="C540" s="2">
        <v>0</v>
      </c>
      <c r="D540" s="2">
        <v>0</v>
      </c>
      <c r="E540" s="2">
        <f t="shared" si="31"/>
        <v>0</v>
      </c>
      <c r="F540" s="34"/>
      <c r="G540" s="20"/>
      <c r="H540" s="1"/>
      <c r="I540" s="2"/>
      <c r="J540" s="2"/>
    </row>
    <row r="541" spans="1:10" x14ac:dyDescent="0.3">
      <c r="A541" s="44">
        <v>42732</v>
      </c>
      <c r="B541" s="2">
        <v>0</v>
      </c>
      <c r="C541" s="2">
        <v>0</v>
      </c>
      <c r="D541" s="2">
        <v>0</v>
      </c>
      <c r="E541" s="2">
        <f t="shared" si="31"/>
        <v>0</v>
      </c>
      <c r="F541" s="34"/>
      <c r="G541" s="20"/>
      <c r="H541" s="1"/>
      <c r="I541" s="2"/>
      <c r="J541" s="2"/>
    </row>
    <row r="542" spans="1:10" x14ac:dyDescent="0.3">
      <c r="A542" s="44">
        <v>42733</v>
      </c>
      <c r="B542" s="2">
        <v>0</v>
      </c>
      <c r="C542" s="2">
        <v>0</v>
      </c>
      <c r="D542" s="2">
        <v>0</v>
      </c>
      <c r="E542" s="2">
        <f>B542+C542-D542</f>
        <v>0</v>
      </c>
      <c r="F542" s="34"/>
      <c r="G542" s="20"/>
      <c r="H542" s="1"/>
      <c r="I542" s="2"/>
      <c r="J542" s="2"/>
    </row>
    <row r="543" spans="1:10" x14ac:dyDescent="0.3">
      <c r="A543" s="44">
        <v>42734</v>
      </c>
      <c r="B543" s="2">
        <v>0</v>
      </c>
      <c r="C543" s="2">
        <v>0</v>
      </c>
      <c r="D543" s="2">
        <v>0</v>
      </c>
      <c r="E543" s="2">
        <f>B543+C543-D543</f>
        <v>0</v>
      </c>
      <c r="F543" s="34"/>
      <c r="G543" s="20"/>
      <c r="H543" s="1"/>
      <c r="I543" s="2"/>
      <c r="J543" s="2"/>
    </row>
    <row r="544" spans="1:10" x14ac:dyDescent="0.3">
      <c r="A544" s="44">
        <v>42735</v>
      </c>
      <c r="B544" s="2">
        <v>0</v>
      </c>
      <c r="C544" s="2">
        <v>0</v>
      </c>
      <c r="D544" s="2">
        <v>0</v>
      </c>
      <c r="E544" s="2">
        <f t="shared" ref="E544" si="32">B544+C544-D544</f>
        <v>0</v>
      </c>
      <c r="F544" s="34"/>
      <c r="G544" s="20"/>
      <c r="H544" s="1"/>
      <c r="I544" s="2"/>
      <c r="J544" s="2"/>
    </row>
    <row r="545" spans="1:10" x14ac:dyDescent="0.3">
      <c r="A545" s="1"/>
      <c r="B545" s="2"/>
      <c r="C545" s="2"/>
      <c r="D545" s="2"/>
      <c r="E545" s="2">
        <f t="shared" ref="E545:E560" si="33">SUM(B545+C545-D545)</f>
        <v>0</v>
      </c>
      <c r="F545" s="34"/>
      <c r="G545" s="20"/>
      <c r="H545" s="1"/>
      <c r="I545" s="2"/>
      <c r="J545" s="2"/>
    </row>
    <row r="546" spans="1:10" x14ac:dyDescent="0.3">
      <c r="A546" s="1"/>
      <c r="B546" s="2"/>
      <c r="C546" s="2"/>
      <c r="D546" s="2"/>
      <c r="E546" s="2">
        <f t="shared" si="33"/>
        <v>0</v>
      </c>
      <c r="F546" s="34"/>
      <c r="G546" s="20"/>
      <c r="H546" s="1"/>
      <c r="I546" s="2"/>
      <c r="J546" s="2"/>
    </row>
    <row r="547" spans="1:10" x14ac:dyDescent="0.3">
      <c r="A547" s="1"/>
      <c r="B547" s="2"/>
      <c r="C547" s="2"/>
      <c r="D547" s="2"/>
      <c r="E547" s="2">
        <f t="shared" si="33"/>
        <v>0</v>
      </c>
      <c r="F547" s="34"/>
      <c r="G547" s="20"/>
      <c r="H547" s="1"/>
      <c r="I547" s="2"/>
      <c r="J547" s="2"/>
    </row>
    <row r="548" spans="1:10" x14ac:dyDescent="0.3">
      <c r="A548" s="1"/>
      <c r="B548" s="2"/>
      <c r="C548" s="2"/>
      <c r="D548" s="2"/>
      <c r="E548" s="2">
        <f t="shared" si="33"/>
        <v>0</v>
      </c>
      <c r="F548" s="34"/>
      <c r="G548" s="20"/>
      <c r="H548" s="1"/>
      <c r="I548" s="2"/>
      <c r="J548" s="2"/>
    </row>
    <row r="549" spans="1:10" x14ac:dyDescent="0.3">
      <c r="A549" s="1"/>
      <c r="B549" s="2"/>
      <c r="C549" s="2"/>
      <c r="D549" s="2"/>
      <c r="E549" s="2">
        <f t="shared" si="33"/>
        <v>0</v>
      </c>
      <c r="F549" s="34"/>
      <c r="G549" s="20"/>
      <c r="H549" s="1"/>
      <c r="I549" s="2"/>
      <c r="J549" s="2"/>
    </row>
    <row r="550" spans="1:10" x14ac:dyDescent="0.3">
      <c r="A550" s="1"/>
      <c r="B550" s="2"/>
      <c r="C550" s="2"/>
      <c r="D550" s="2"/>
      <c r="E550" s="2">
        <f t="shared" si="33"/>
        <v>0</v>
      </c>
      <c r="F550" s="34"/>
      <c r="G550" s="20"/>
      <c r="H550" s="1"/>
      <c r="I550" s="2"/>
      <c r="J550" s="2"/>
    </row>
    <row r="551" spans="1:10" x14ac:dyDescent="0.3">
      <c r="A551" s="1"/>
      <c r="B551" s="2"/>
      <c r="C551" s="2"/>
      <c r="D551" s="2"/>
      <c r="E551" s="2">
        <f t="shared" si="33"/>
        <v>0</v>
      </c>
      <c r="F551" s="34"/>
      <c r="G551" s="20"/>
      <c r="H551" s="1"/>
      <c r="I551" s="2"/>
      <c r="J551" s="2"/>
    </row>
    <row r="552" spans="1:10" x14ac:dyDescent="0.3">
      <c r="A552" s="1"/>
      <c r="B552" s="2"/>
      <c r="C552" s="2"/>
      <c r="D552" s="2"/>
      <c r="E552" s="2">
        <f t="shared" si="33"/>
        <v>0</v>
      </c>
      <c r="F552" s="34"/>
      <c r="G552" s="20"/>
      <c r="H552" s="1"/>
      <c r="I552" s="2"/>
      <c r="J552" s="2"/>
    </row>
    <row r="553" spans="1:10" x14ac:dyDescent="0.3">
      <c r="A553" s="1"/>
      <c r="B553" s="2"/>
      <c r="C553" s="2"/>
      <c r="D553" s="2"/>
      <c r="E553" s="2">
        <f t="shared" si="33"/>
        <v>0</v>
      </c>
      <c r="F553" s="34"/>
      <c r="G553" s="20"/>
      <c r="H553" s="1"/>
      <c r="I553" s="2"/>
      <c r="J553" s="2"/>
    </row>
    <row r="554" spans="1:10" x14ac:dyDescent="0.3">
      <c r="A554" s="1"/>
      <c r="B554" s="2"/>
      <c r="C554" s="2"/>
      <c r="D554" s="2"/>
      <c r="E554" s="2">
        <f t="shared" si="33"/>
        <v>0</v>
      </c>
      <c r="F554" s="34"/>
      <c r="G554" s="20"/>
      <c r="H554" s="1"/>
      <c r="I554" s="2"/>
      <c r="J554" s="2"/>
    </row>
    <row r="555" spans="1:10" x14ac:dyDescent="0.3">
      <c r="A555" s="1"/>
      <c r="B555" s="2"/>
      <c r="C555" s="2"/>
      <c r="D555" s="2"/>
      <c r="E555" s="2">
        <f t="shared" si="33"/>
        <v>0</v>
      </c>
      <c r="F555" s="34"/>
      <c r="G555" s="20"/>
      <c r="H555" s="1"/>
      <c r="I555" s="2"/>
      <c r="J555" s="2"/>
    </row>
    <row r="556" spans="1:10" x14ac:dyDescent="0.3">
      <c r="A556" s="1"/>
      <c r="B556" s="2"/>
      <c r="C556" s="2"/>
      <c r="D556" s="2"/>
      <c r="E556" s="2">
        <f t="shared" si="33"/>
        <v>0</v>
      </c>
      <c r="F556" s="34"/>
      <c r="G556" s="20"/>
      <c r="H556" s="1"/>
      <c r="I556" s="2"/>
      <c r="J556" s="2"/>
    </row>
    <row r="557" spans="1:10" x14ac:dyDescent="0.3">
      <c r="A557" s="1"/>
      <c r="B557" s="2"/>
      <c r="C557" s="2"/>
      <c r="D557" s="2"/>
      <c r="E557" s="2">
        <f t="shared" si="33"/>
        <v>0</v>
      </c>
      <c r="F557" s="34"/>
      <c r="G557" s="20"/>
      <c r="H557" s="1"/>
      <c r="I557" s="2"/>
      <c r="J557" s="2"/>
    </row>
    <row r="558" spans="1:10" x14ac:dyDescent="0.3">
      <c r="A558" s="1"/>
      <c r="B558" s="2"/>
      <c r="C558" s="2"/>
      <c r="D558" s="2"/>
      <c r="E558" s="2">
        <f t="shared" si="33"/>
        <v>0</v>
      </c>
      <c r="F558" s="34"/>
      <c r="G558" s="20"/>
      <c r="H558" s="1"/>
      <c r="I558" s="2"/>
      <c r="J558" s="2"/>
    </row>
    <row r="559" spans="1:10" x14ac:dyDescent="0.3">
      <c r="A559" s="1"/>
      <c r="B559" s="2"/>
      <c r="C559" s="2"/>
      <c r="D559" s="2"/>
      <c r="E559" s="2">
        <f t="shared" si="33"/>
        <v>0</v>
      </c>
      <c r="F559" s="34"/>
      <c r="G559" s="20"/>
      <c r="H559" s="1"/>
      <c r="I559" s="2"/>
      <c r="J559" s="2"/>
    </row>
    <row r="560" spans="1:10" x14ac:dyDescent="0.3">
      <c r="A560" s="1"/>
      <c r="B560" s="2"/>
      <c r="C560" s="2"/>
      <c r="D560" s="2"/>
      <c r="E560" s="2">
        <f t="shared" si="33"/>
        <v>0</v>
      </c>
      <c r="F560" s="34"/>
      <c r="G560" s="20"/>
      <c r="H560" s="1"/>
      <c r="I560" s="2"/>
      <c r="J560" s="2"/>
    </row>
    <row r="561" spans="1:10" x14ac:dyDescent="0.3">
      <c r="A561" s="1" t="s">
        <v>8</v>
      </c>
      <c r="B561" s="2"/>
      <c r="C561" s="2">
        <f>C522+C523+C524+C525+C526+C527+C528+C529+C530+C531+C532+C533+C534+C535+C536+C537+C538+C539+C540+C541+C542+C543+C544</f>
        <v>876271.7300000001</v>
      </c>
      <c r="D561" s="2">
        <f>D523+D524+D525+D527+D530+D531+D532+D534+D535+D536+D540+D542+D543+D544</f>
        <v>0</v>
      </c>
      <c r="E561" s="2"/>
      <c r="F561" s="34"/>
      <c r="G561" s="20"/>
      <c r="H561" s="1"/>
      <c r="I561" s="2"/>
      <c r="J561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Stoja</dc:creator>
  <cp:lastModifiedBy>Stoja</cp:lastModifiedBy>
  <cp:lastPrinted>2016-11-08T07:56:39Z</cp:lastPrinted>
  <dcterms:created xsi:type="dcterms:W3CDTF">2015-01-05T08:02:23Z</dcterms:created>
  <dcterms:modified xsi:type="dcterms:W3CDTF">2017-01-19T12:51:41Z</dcterms:modified>
</cp:coreProperties>
</file>